
<file path=[Content_Types].xml><?xml version="1.0" encoding="utf-8"?>
<Types xmlns="http://schemas.openxmlformats.org/package/2006/content-types">
  <Default Extension="bin" ContentType="application/vnd.openxmlformats-officedocument.oleObject"/>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drawings/drawing6.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7.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printerSettings/printerSettings1.bin" ContentType="application/vnd.openxmlformats-officedocument.spreadsheetml.printerSettings"/>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Z:\# EQUIPE TÉCNICA\DEMANDA SIC\2022\SIC - 371 - Dados Yanomami por polo base a partir de 2014\"/>
    </mc:Choice>
  </mc:AlternateContent>
  <bookViews>
    <workbookView xWindow="11415" yWindow="285" windowWidth="12675" windowHeight="9840" firstSheet="1" activeTab="2"/>
  </bookViews>
  <sheets>
    <sheet name="Esquema Completo,Polo Base 2014" sheetId="26" r:id="rId1"/>
    <sheet name="Esquema Completo,Polo Base 2015" sheetId="27" r:id="rId2"/>
    <sheet name="Esquema Completo,Polo Base 2016" sheetId="28" r:id="rId3"/>
    <sheet name="Esquema Completo,Polo Base 2017" sheetId="29" r:id="rId4"/>
    <sheet name="Esquema Completo,Polo Base 2018" sheetId="30" r:id="rId5"/>
    <sheet name="Esquema Completo,Polo Base 2019" sheetId="31" r:id="rId6"/>
    <sheet name="Esquema Completo Polo Base 2020" sheetId="33" r:id="rId7"/>
    <sheet name="Esquema Completo Polo Base 2021" sheetId="34" r:id="rId8"/>
    <sheet name="Esquema Completo Polo Base 2022" sheetId="35" r:id="rId9"/>
    <sheet name="LISTAS" sheetId="12" state="hidden" r:id="rId10"/>
    <sheet name="Plan1" sheetId="13" state="hidden" r:id="rId11"/>
  </sheets>
  <externalReferences>
    <externalReference r:id="rId12"/>
  </externalReferences>
  <calcPr calcId="162913"/>
</workbook>
</file>

<file path=xl/calcChain.xml><?xml version="1.0" encoding="utf-8"?>
<calcChain xmlns="http://schemas.openxmlformats.org/spreadsheetml/2006/main">
  <c r="C15" i="35" l="1"/>
  <c r="D15" i="35"/>
  <c r="E15" i="35"/>
  <c r="F15" i="35"/>
  <c r="G15" i="35"/>
  <c r="H15" i="35"/>
  <c r="C14" i="35"/>
  <c r="D14" i="35"/>
  <c r="E14" i="35"/>
  <c r="F14" i="35"/>
  <c r="G14" i="35"/>
  <c r="H14" i="35"/>
  <c r="B15" i="35"/>
  <c r="B14" i="35"/>
  <c r="C44" i="35"/>
  <c r="D44" i="35"/>
  <c r="E44" i="35"/>
  <c r="F44" i="35"/>
  <c r="G44" i="35"/>
  <c r="H44" i="35"/>
  <c r="B44" i="35"/>
  <c r="C15" i="34"/>
  <c r="D15" i="34"/>
  <c r="E15" i="34"/>
  <c r="F15" i="34"/>
  <c r="G15" i="34"/>
  <c r="H15" i="34"/>
  <c r="C14" i="34"/>
  <c r="D14" i="34"/>
  <c r="E14" i="34"/>
  <c r="F14" i="34"/>
  <c r="G14" i="34"/>
  <c r="H14" i="34"/>
  <c r="B15" i="34"/>
  <c r="B14" i="34"/>
  <c r="C15" i="33"/>
  <c r="D15" i="33"/>
  <c r="E15" i="33"/>
  <c r="F15" i="33"/>
  <c r="G15" i="33"/>
  <c r="H15" i="33"/>
  <c r="C14" i="33"/>
  <c r="D14" i="33"/>
  <c r="E14" i="33"/>
  <c r="F14" i="33"/>
  <c r="G14" i="33"/>
  <c r="H14" i="33"/>
  <c r="B15" i="33"/>
  <c r="B14" i="33"/>
  <c r="C15" i="31"/>
  <c r="D15" i="31"/>
  <c r="E15" i="31"/>
  <c r="F15" i="31"/>
  <c r="G15" i="31"/>
  <c r="H15" i="31"/>
  <c r="C14" i="31"/>
  <c r="D14" i="31"/>
  <c r="E14" i="31"/>
  <c r="F14" i="31"/>
  <c r="G14" i="31"/>
  <c r="H14" i="31"/>
  <c r="B15" i="31"/>
  <c r="B14" i="31"/>
  <c r="C15" i="30"/>
  <c r="D15" i="30"/>
  <c r="E15" i="30"/>
  <c r="F15" i="30"/>
  <c r="G15" i="30"/>
  <c r="H15" i="30"/>
  <c r="B15" i="30"/>
  <c r="C14" i="30"/>
  <c r="D14" i="30"/>
  <c r="E14" i="30"/>
  <c r="F14" i="30"/>
  <c r="G14" i="30"/>
  <c r="H14" i="30"/>
  <c r="B14" i="30"/>
  <c r="C15" i="29"/>
  <c r="D15" i="29"/>
  <c r="E15" i="29"/>
  <c r="F15" i="29"/>
  <c r="G15" i="29"/>
  <c r="H15" i="29"/>
  <c r="C14" i="29"/>
  <c r="D14" i="29"/>
  <c r="E14" i="29"/>
  <c r="F14" i="29"/>
  <c r="G14" i="29"/>
  <c r="H14" i="29"/>
  <c r="B15" i="29"/>
  <c r="B14" i="29"/>
  <c r="C116" i="29"/>
  <c r="D116" i="29"/>
  <c r="E116" i="29"/>
  <c r="F116" i="29"/>
  <c r="G116" i="29"/>
  <c r="H116" i="29"/>
  <c r="C15" i="28"/>
  <c r="D15" i="28"/>
  <c r="E15" i="28"/>
  <c r="F15" i="28"/>
  <c r="G15" i="28"/>
  <c r="H15" i="28"/>
  <c r="C14" i="28"/>
  <c r="D14" i="28"/>
  <c r="E14" i="28"/>
  <c r="F14" i="28"/>
  <c r="G14" i="28"/>
  <c r="H14" i="28"/>
  <c r="B15" i="28"/>
  <c r="B14" i="28"/>
  <c r="H104" i="35" l="1"/>
  <c r="F104" i="35"/>
  <c r="E104" i="35"/>
  <c r="D104" i="35"/>
  <c r="C104" i="35"/>
  <c r="B104" i="35"/>
  <c r="G103" i="35"/>
  <c r="G102" i="35"/>
  <c r="H100" i="35"/>
  <c r="G100" i="35"/>
  <c r="F100" i="35"/>
  <c r="E100" i="35"/>
  <c r="D100" i="35"/>
  <c r="C100" i="35"/>
  <c r="B100" i="35"/>
  <c r="H96" i="35"/>
  <c r="G96" i="35"/>
  <c r="F96" i="35"/>
  <c r="E96" i="35"/>
  <c r="D96" i="35"/>
  <c r="C96" i="35"/>
  <c r="B96" i="35"/>
  <c r="H92" i="35"/>
  <c r="G92" i="35"/>
  <c r="F92" i="35"/>
  <c r="E92" i="35"/>
  <c r="D92" i="35"/>
  <c r="C92" i="35"/>
  <c r="B92" i="35"/>
  <c r="H88" i="35"/>
  <c r="G88" i="35"/>
  <c r="F88" i="35"/>
  <c r="E88" i="35"/>
  <c r="D88" i="35"/>
  <c r="C88" i="35"/>
  <c r="B88" i="35"/>
  <c r="H84" i="35"/>
  <c r="G84" i="35"/>
  <c r="F84" i="35"/>
  <c r="E84" i="35"/>
  <c r="D84" i="35"/>
  <c r="C84" i="35"/>
  <c r="B84" i="35"/>
  <c r="H80" i="35"/>
  <c r="G80" i="35"/>
  <c r="F80" i="35"/>
  <c r="E80" i="35"/>
  <c r="D80" i="35"/>
  <c r="C80" i="35"/>
  <c r="B80" i="35"/>
  <c r="H76" i="35"/>
  <c r="G76" i="35"/>
  <c r="F76" i="35"/>
  <c r="E76" i="35"/>
  <c r="D76" i="35"/>
  <c r="C76" i="35"/>
  <c r="B76" i="35"/>
  <c r="H72" i="35"/>
  <c r="G72" i="35"/>
  <c r="F72" i="35"/>
  <c r="E72" i="35"/>
  <c r="D72" i="35"/>
  <c r="C72" i="35"/>
  <c r="B72" i="35"/>
  <c r="H68" i="35"/>
  <c r="G68" i="35"/>
  <c r="F68" i="35"/>
  <c r="E68" i="35"/>
  <c r="D68" i="35"/>
  <c r="C68" i="35"/>
  <c r="B68" i="35"/>
  <c r="H64" i="35"/>
  <c r="G64" i="35"/>
  <c r="F64" i="35"/>
  <c r="E64" i="35"/>
  <c r="D64" i="35"/>
  <c r="C64" i="35"/>
  <c r="B64" i="35"/>
  <c r="H60" i="35"/>
  <c r="G60" i="35"/>
  <c r="F60" i="35"/>
  <c r="E60" i="35"/>
  <c r="D60" i="35"/>
  <c r="C60" i="35"/>
  <c r="B60" i="35"/>
  <c r="H56" i="35"/>
  <c r="G56" i="35"/>
  <c r="F56" i="35"/>
  <c r="E56" i="35"/>
  <c r="D56" i="35"/>
  <c r="C56" i="35"/>
  <c r="B56" i="35"/>
  <c r="H52" i="35"/>
  <c r="G52" i="35"/>
  <c r="F52" i="35"/>
  <c r="E52" i="35"/>
  <c r="D52" i="35"/>
  <c r="C52" i="35"/>
  <c r="B52" i="35"/>
  <c r="H48" i="35"/>
  <c r="G48" i="35"/>
  <c r="F48" i="35"/>
  <c r="E48" i="35"/>
  <c r="D48" i="35"/>
  <c r="C48" i="35"/>
  <c r="B48" i="35"/>
  <c r="H40" i="35"/>
  <c r="G40" i="35"/>
  <c r="F40" i="35"/>
  <c r="E40" i="35"/>
  <c r="D40" i="35"/>
  <c r="C40" i="35"/>
  <c r="B40" i="35"/>
  <c r="H36" i="35"/>
  <c r="G36" i="35"/>
  <c r="F36" i="35"/>
  <c r="E36" i="35"/>
  <c r="D36" i="35"/>
  <c r="C36" i="35"/>
  <c r="B36" i="35"/>
  <c r="H32" i="35"/>
  <c r="G32" i="35"/>
  <c r="F32" i="35"/>
  <c r="E32" i="35"/>
  <c r="D32" i="35"/>
  <c r="C32" i="35"/>
  <c r="B32" i="35"/>
  <c r="H28" i="35"/>
  <c r="G28" i="35"/>
  <c r="F28" i="35"/>
  <c r="E28" i="35"/>
  <c r="D28" i="35"/>
  <c r="C28" i="35"/>
  <c r="B28" i="35"/>
  <c r="H24" i="35"/>
  <c r="G24" i="35"/>
  <c r="F24" i="35"/>
  <c r="E24" i="35"/>
  <c r="D24" i="35"/>
  <c r="C24" i="35"/>
  <c r="B24" i="35"/>
  <c r="H20" i="35"/>
  <c r="G20" i="35"/>
  <c r="F20" i="35"/>
  <c r="E20" i="35"/>
  <c r="D20" i="35"/>
  <c r="C20" i="35"/>
  <c r="B20" i="35"/>
  <c r="A14" i="35"/>
  <c r="G35" i="34"/>
  <c r="G34" i="34"/>
  <c r="G51" i="34"/>
  <c r="G50" i="34"/>
  <c r="G67" i="34"/>
  <c r="G66" i="34"/>
  <c r="G63" i="34"/>
  <c r="G62" i="34"/>
  <c r="G55" i="34"/>
  <c r="G54" i="34"/>
  <c r="G47" i="34"/>
  <c r="G46" i="34"/>
  <c r="G43" i="34"/>
  <c r="G42" i="34"/>
  <c r="G39" i="34"/>
  <c r="G38" i="34"/>
  <c r="G30" i="34"/>
  <c r="G59" i="34"/>
  <c r="G58" i="34"/>
  <c r="G27" i="34"/>
  <c r="G26" i="34"/>
  <c r="G23" i="34"/>
  <c r="G22" i="34"/>
  <c r="G19" i="34"/>
  <c r="G18" i="34"/>
  <c r="G104" i="35" l="1"/>
  <c r="F16" i="35"/>
  <c r="E16" i="35"/>
  <c r="B16" i="35"/>
  <c r="C16" i="35"/>
  <c r="H16" i="35"/>
  <c r="D16" i="35"/>
  <c r="G16" i="35"/>
  <c r="H108" i="34"/>
  <c r="F108" i="34"/>
  <c r="E108" i="34"/>
  <c r="D108" i="34"/>
  <c r="C108" i="34"/>
  <c r="B108" i="34"/>
  <c r="G107" i="34"/>
  <c r="G106" i="34"/>
  <c r="H104" i="34"/>
  <c r="G104" i="34"/>
  <c r="F104" i="34"/>
  <c r="E104" i="34"/>
  <c r="D104" i="34"/>
  <c r="C104" i="34"/>
  <c r="B104" i="34"/>
  <c r="H100" i="34"/>
  <c r="G100" i="34"/>
  <c r="F100" i="34"/>
  <c r="E100" i="34"/>
  <c r="D100" i="34"/>
  <c r="C100" i="34"/>
  <c r="B100" i="34"/>
  <c r="H96" i="34"/>
  <c r="G96" i="34"/>
  <c r="F96" i="34"/>
  <c r="E96" i="34"/>
  <c r="D96" i="34"/>
  <c r="C96" i="34"/>
  <c r="B96" i="34"/>
  <c r="H92" i="34"/>
  <c r="G92" i="34"/>
  <c r="F92" i="34"/>
  <c r="E92" i="34"/>
  <c r="D92" i="34"/>
  <c r="C92" i="34"/>
  <c r="B92" i="34"/>
  <c r="H88" i="34"/>
  <c r="G88" i="34"/>
  <c r="F88" i="34"/>
  <c r="E88" i="34"/>
  <c r="D88" i="34"/>
  <c r="C88" i="34"/>
  <c r="B88" i="34"/>
  <c r="H84" i="34"/>
  <c r="G84" i="34"/>
  <c r="F84" i="34"/>
  <c r="E84" i="34"/>
  <c r="D84" i="34"/>
  <c r="C84" i="34"/>
  <c r="B84" i="34"/>
  <c r="H80" i="34"/>
  <c r="G80" i="34"/>
  <c r="F80" i="34"/>
  <c r="E80" i="34"/>
  <c r="D80" i="34"/>
  <c r="C80" i="34"/>
  <c r="B80" i="34"/>
  <c r="H76" i="34"/>
  <c r="G76" i="34"/>
  <c r="F76" i="34"/>
  <c r="E76" i="34"/>
  <c r="D76" i="34"/>
  <c r="C76" i="34"/>
  <c r="B76" i="34"/>
  <c r="H72" i="34"/>
  <c r="G72" i="34"/>
  <c r="F72" i="34"/>
  <c r="E72" i="34"/>
  <c r="D72" i="34"/>
  <c r="C72" i="34"/>
  <c r="B72" i="34"/>
  <c r="H68" i="34"/>
  <c r="G68" i="34"/>
  <c r="F68" i="34"/>
  <c r="E68" i="34"/>
  <c r="D68" i="34"/>
  <c r="C68" i="34"/>
  <c r="B68" i="34"/>
  <c r="H64" i="34"/>
  <c r="G64" i="34"/>
  <c r="F64" i="34"/>
  <c r="E64" i="34"/>
  <c r="D64" i="34"/>
  <c r="C64" i="34"/>
  <c r="B64" i="34"/>
  <c r="H60" i="34"/>
  <c r="G60" i="34"/>
  <c r="F60" i="34"/>
  <c r="E60" i="34"/>
  <c r="D60" i="34"/>
  <c r="C60" i="34"/>
  <c r="B60" i="34"/>
  <c r="H56" i="34"/>
  <c r="G56" i="34"/>
  <c r="F56" i="34"/>
  <c r="E56" i="34"/>
  <c r="D56" i="34"/>
  <c r="C56" i="34"/>
  <c r="B56" i="34"/>
  <c r="H52" i="34"/>
  <c r="G52" i="34"/>
  <c r="F52" i="34"/>
  <c r="E52" i="34"/>
  <c r="D52" i="34"/>
  <c r="C52" i="34"/>
  <c r="B52" i="34"/>
  <c r="H48" i="34"/>
  <c r="G48" i="34"/>
  <c r="F48" i="34"/>
  <c r="E48" i="34"/>
  <c r="D48" i="34"/>
  <c r="C48" i="34"/>
  <c r="B48" i="34"/>
  <c r="H44" i="34"/>
  <c r="G44" i="34"/>
  <c r="F44" i="34"/>
  <c r="E44" i="34"/>
  <c r="D44" i="34"/>
  <c r="C44" i="34"/>
  <c r="B44" i="34"/>
  <c r="H40" i="34"/>
  <c r="G40" i="34"/>
  <c r="F40" i="34"/>
  <c r="E40" i="34"/>
  <c r="D40" i="34"/>
  <c r="C40" i="34"/>
  <c r="B40" i="34"/>
  <c r="H36" i="34"/>
  <c r="G36" i="34"/>
  <c r="F36" i="34"/>
  <c r="E36" i="34"/>
  <c r="D36" i="34"/>
  <c r="C36" i="34"/>
  <c r="B36" i="34"/>
  <c r="H32" i="34"/>
  <c r="G32" i="34"/>
  <c r="F32" i="34"/>
  <c r="E32" i="34"/>
  <c r="D32" i="34"/>
  <c r="C32" i="34"/>
  <c r="B32" i="34"/>
  <c r="H28" i="34"/>
  <c r="G28" i="34"/>
  <c r="F28" i="34"/>
  <c r="E28" i="34"/>
  <c r="D28" i="34"/>
  <c r="C28" i="34"/>
  <c r="B28" i="34"/>
  <c r="H24" i="34"/>
  <c r="G24" i="34"/>
  <c r="F24" i="34"/>
  <c r="E24" i="34"/>
  <c r="D24" i="34"/>
  <c r="C24" i="34"/>
  <c r="B24" i="34"/>
  <c r="H20" i="34"/>
  <c r="G20" i="34"/>
  <c r="F20" i="34"/>
  <c r="E20" i="34"/>
  <c r="D20" i="34"/>
  <c r="C20" i="34"/>
  <c r="B20" i="34"/>
  <c r="A14" i="34"/>
  <c r="H76" i="33"/>
  <c r="G76" i="33"/>
  <c r="F76" i="33"/>
  <c r="E76" i="33"/>
  <c r="D76" i="33"/>
  <c r="C76" i="33"/>
  <c r="B76" i="33"/>
  <c r="H168" i="33"/>
  <c r="F168" i="33"/>
  <c r="E168" i="33"/>
  <c r="D168" i="33"/>
  <c r="C168" i="33"/>
  <c r="B168" i="33"/>
  <c r="G167" i="33"/>
  <c r="G166" i="33"/>
  <c r="H164" i="33"/>
  <c r="F164" i="33"/>
  <c r="E164" i="33"/>
  <c r="D164" i="33"/>
  <c r="C164" i="33"/>
  <c r="B164" i="33"/>
  <c r="G163" i="33"/>
  <c r="G164" i="33" s="1"/>
  <c r="G162" i="33"/>
  <c r="H160" i="33"/>
  <c r="G160" i="33"/>
  <c r="F160" i="33"/>
  <c r="E160" i="33"/>
  <c r="D160" i="33"/>
  <c r="C160" i="33"/>
  <c r="B160" i="33"/>
  <c r="H156" i="33"/>
  <c r="G156" i="33"/>
  <c r="F156" i="33"/>
  <c r="E156" i="33"/>
  <c r="D156" i="33"/>
  <c r="C156" i="33"/>
  <c r="B156" i="33"/>
  <c r="H152" i="33"/>
  <c r="G152" i="33"/>
  <c r="F152" i="33"/>
  <c r="E152" i="33"/>
  <c r="D152" i="33"/>
  <c r="C152" i="33"/>
  <c r="B152" i="33"/>
  <c r="H148" i="33"/>
  <c r="G148" i="33"/>
  <c r="F148" i="33"/>
  <c r="E148" i="33"/>
  <c r="D148" i="33"/>
  <c r="C148" i="33"/>
  <c r="B148" i="33"/>
  <c r="H144" i="33"/>
  <c r="G144" i="33"/>
  <c r="F144" i="33"/>
  <c r="E144" i="33"/>
  <c r="D144" i="33"/>
  <c r="C144" i="33"/>
  <c r="B144" i="33"/>
  <c r="H140" i="33"/>
  <c r="G140" i="33"/>
  <c r="F140" i="33"/>
  <c r="E140" i="33"/>
  <c r="D140" i="33"/>
  <c r="C140" i="33"/>
  <c r="B140" i="33"/>
  <c r="H136" i="33"/>
  <c r="G136" i="33"/>
  <c r="F136" i="33"/>
  <c r="E136" i="33"/>
  <c r="D136" i="33"/>
  <c r="C136" i="33"/>
  <c r="B136" i="33"/>
  <c r="H132" i="33"/>
  <c r="G132" i="33"/>
  <c r="F132" i="33"/>
  <c r="E132" i="33"/>
  <c r="D132" i="33"/>
  <c r="C132" i="33"/>
  <c r="B132" i="33"/>
  <c r="H128" i="33"/>
  <c r="G128" i="33"/>
  <c r="F128" i="33"/>
  <c r="E128" i="33"/>
  <c r="D128" i="33"/>
  <c r="C128" i="33"/>
  <c r="B128" i="33"/>
  <c r="H124" i="33"/>
  <c r="G124" i="33"/>
  <c r="F124" i="33"/>
  <c r="E124" i="33"/>
  <c r="D124" i="33"/>
  <c r="C124" i="33"/>
  <c r="B124" i="33"/>
  <c r="H120" i="33"/>
  <c r="G120" i="33"/>
  <c r="F120" i="33"/>
  <c r="E120" i="33"/>
  <c r="D120" i="33"/>
  <c r="C120" i="33"/>
  <c r="B120" i="33"/>
  <c r="H116" i="33"/>
  <c r="G116" i="33"/>
  <c r="F116" i="33"/>
  <c r="E116" i="33"/>
  <c r="D116" i="33"/>
  <c r="C116" i="33"/>
  <c r="B116" i="33"/>
  <c r="H112" i="33"/>
  <c r="G112" i="33"/>
  <c r="F112" i="33"/>
  <c r="E112" i="33"/>
  <c r="D112" i="33"/>
  <c r="C112" i="33"/>
  <c r="B112" i="33"/>
  <c r="H108" i="33"/>
  <c r="G108" i="33"/>
  <c r="F108" i="33"/>
  <c r="E108" i="33"/>
  <c r="D108" i="33"/>
  <c r="C108" i="33"/>
  <c r="B108" i="33"/>
  <c r="H104" i="33"/>
  <c r="G104" i="33"/>
  <c r="F104" i="33"/>
  <c r="E104" i="33"/>
  <c r="D104" i="33"/>
  <c r="C104" i="33"/>
  <c r="B104" i="33"/>
  <c r="H100" i="33"/>
  <c r="G100" i="33"/>
  <c r="F100" i="33"/>
  <c r="E100" i="33"/>
  <c r="D100" i="33"/>
  <c r="C100" i="33"/>
  <c r="B100" i="33"/>
  <c r="H96" i="33"/>
  <c r="G96" i="33"/>
  <c r="F96" i="33"/>
  <c r="E96" i="33"/>
  <c r="D96" i="33"/>
  <c r="C96" i="33"/>
  <c r="B96" i="33"/>
  <c r="H92" i="33"/>
  <c r="G92" i="33"/>
  <c r="F92" i="33"/>
  <c r="E92" i="33"/>
  <c r="D92" i="33"/>
  <c r="C92" i="33"/>
  <c r="B92" i="33"/>
  <c r="H88" i="33"/>
  <c r="G88" i="33"/>
  <c r="F88" i="33"/>
  <c r="E88" i="33"/>
  <c r="D88" i="33"/>
  <c r="C88" i="33"/>
  <c r="B88" i="33"/>
  <c r="H84" i="33"/>
  <c r="G84" i="33"/>
  <c r="F84" i="33"/>
  <c r="E84" i="33"/>
  <c r="D84" i="33"/>
  <c r="C84" i="33"/>
  <c r="B84" i="33"/>
  <c r="H80" i="33"/>
  <c r="G80" i="33"/>
  <c r="F80" i="33"/>
  <c r="E80" i="33"/>
  <c r="D80" i="33"/>
  <c r="C80" i="33"/>
  <c r="B80" i="33"/>
  <c r="H72" i="33"/>
  <c r="G72" i="33"/>
  <c r="F72" i="33"/>
  <c r="E72" i="33"/>
  <c r="D72" i="33"/>
  <c r="C72" i="33"/>
  <c r="B72" i="33"/>
  <c r="H68" i="33"/>
  <c r="G68" i="33"/>
  <c r="F68" i="33"/>
  <c r="E68" i="33"/>
  <c r="D68" i="33"/>
  <c r="C68" i="33"/>
  <c r="B68" i="33"/>
  <c r="H64" i="33"/>
  <c r="G64" i="33"/>
  <c r="F64" i="33"/>
  <c r="E64" i="33"/>
  <c r="D64" i="33"/>
  <c r="C64" i="33"/>
  <c r="B64" i="33"/>
  <c r="H60" i="33"/>
  <c r="G60" i="33"/>
  <c r="F60" i="33"/>
  <c r="E60" i="33"/>
  <c r="D60" i="33"/>
  <c r="C60" i="33"/>
  <c r="B60" i="33"/>
  <c r="H56" i="33"/>
  <c r="G56" i="33"/>
  <c r="F56" i="33"/>
  <c r="E56" i="33"/>
  <c r="D56" i="33"/>
  <c r="C56" i="33"/>
  <c r="B56" i="33"/>
  <c r="H52" i="33"/>
  <c r="G52" i="33"/>
  <c r="F52" i="33"/>
  <c r="E52" i="33"/>
  <c r="D52" i="33"/>
  <c r="C52" i="33"/>
  <c r="B52" i="33"/>
  <c r="H48" i="33"/>
  <c r="G48" i="33"/>
  <c r="F48" i="33"/>
  <c r="E48" i="33"/>
  <c r="D48" i="33"/>
  <c r="C48" i="33"/>
  <c r="B48" i="33"/>
  <c r="H44" i="33"/>
  <c r="G44" i="33"/>
  <c r="F44" i="33"/>
  <c r="E44" i="33"/>
  <c r="D44" i="33"/>
  <c r="C44" i="33"/>
  <c r="B44" i="33"/>
  <c r="H40" i="33"/>
  <c r="F40" i="33"/>
  <c r="E40" i="33"/>
  <c r="D40" i="33"/>
  <c r="C40" i="33"/>
  <c r="B40" i="33"/>
  <c r="G40" i="33"/>
  <c r="H36" i="33"/>
  <c r="G36" i="33"/>
  <c r="F36" i="33"/>
  <c r="E36" i="33"/>
  <c r="D36" i="33"/>
  <c r="C36" i="33"/>
  <c r="B36" i="33"/>
  <c r="H32" i="33"/>
  <c r="G32" i="33"/>
  <c r="F32" i="33"/>
  <c r="E32" i="33"/>
  <c r="D32" i="33"/>
  <c r="C32" i="33"/>
  <c r="B32" i="33"/>
  <c r="H28" i="33"/>
  <c r="G28" i="33"/>
  <c r="F28" i="33"/>
  <c r="E28" i="33"/>
  <c r="D28" i="33"/>
  <c r="C28" i="33"/>
  <c r="B28" i="33"/>
  <c r="H24" i="33"/>
  <c r="G24" i="33"/>
  <c r="F24" i="33"/>
  <c r="E24" i="33"/>
  <c r="D24" i="33"/>
  <c r="C24" i="33"/>
  <c r="B24" i="33"/>
  <c r="H20" i="33"/>
  <c r="G20" i="33"/>
  <c r="F20" i="33"/>
  <c r="E20" i="33"/>
  <c r="D20" i="33"/>
  <c r="C20" i="33"/>
  <c r="B20" i="33"/>
  <c r="A14" i="33"/>
  <c r="H160" i="31"/>
  <c r="F160" i="31"/>
  <c r="E160" i="31"/>
  <c r="D160" i="31"/>
  <c r="C160" i="31"/>
  <c r="B160" i="31"/>
  <c r="G159" i="31"/>
  <c r="G158" i="31"/>
  <c r="H156" i="31"/>
  <c r="F156" i="31"/>
  <c r="E156" i="31"/>
  <c r="D156" i="31"/>
  <c r="C156" i="31"/>
  <c r="B156" i="31"/>
  <c r="G155" i="31"/>
  <c r="G154" i="31"/>
  <c r="H152" i="31"/>
  <c r="F152" i="31"/>
  <c r="E152" i="31"/>
  <c r="D152" i="31"/>
  <c r="C152" i="31"/>
  <c r="B152" i="31"/>
  <c r="G152" i="31"/>
  <c r="H148" i="31"/>
  <c r="G148" i="31"/>
  <c r="F148" i="31"/>
  <c r="E148" i="31"/>
  <c r="D148" i="31"/>
  <c r="C148" i="31"/>
  <c r="B148" i="31"/>
  <c r="H144" i="31"/>
  <c r="G144" i="31"/>
  <c r="F144" i="31"/>
  <c r="E144" i="31"/>
  <c r="D144" i="31"/>
  <c r="C144" i="31"/>
  <c r="B144" i="31"/>
  <c r="H140" i="31"/>
  <c r="G140" i="31"/>
  <c r="F140" i="31"/>
  <c r="E140" i="31"/>
  <c r="D140" i="31"/>
  <c r="C140" i="31"/>
  <c r="B140" i="31"/>
  <c r="H136" i="31"/>
  <c r="G136" i="31"/>
  <c r="F136" i="31"/>
  <c r="E136" i="31"/>
  <c r="D136" i="31"/>
  <c r="C136" i="31"/>
  <c r="B136" i="31"/>
  <c r="H132" i="31"/>
  <c r="G132" i="31"/>
  <c r="F132" i="31"/>
  <c r="E132" i="31"/>
  <c r="D132" i="31"/>
  <c r="C132" i="31"/>
  <c r="B132" i="31"/>
  <c r="H128" i="31"/>
  <c r="G128" i="31"/>
  <c r="F128" i="31"/>
  <c r="E128" i="31"/>
  <c r="D128" i="31"/>
  <c r="C128" i="31"/>
  <c r="B128" i="31"/>
  <c r="H124" i="31"/>
  <c r="G124" i="31"/>
  <c r="F124" i="31"/>
  <c r="E124" i="31"/>
  <c r="D124" i="31"/>
  <c r="C124" i="31"/>
  <c r="B124" i="31"/>
  <c r="H120" i="31"/>
  <c r="G120" i="31"/>
  <c r="F120" i="31"/>
  <c r="E120" i="31"/>
  <c r="D120" i="31"/>
  <c r="C120" i="31"/>
  <c r="B120" i="31"/>
  <c r="H116" i="31"/>
  <c r="G116" i="31"/>
  <c r="F116" i="31"/>
  <c r="E116" i="31"/>
  <c r="D116" i="31"/>
  <c r="C116" i="31"/>
  <c r="B116" i="31"/>
  <c r="H112" i="31"/>
  <c r="G112" i="31"/>
  <c r="F112" i="31"/>
  <c r="E112" i="31"/>
  <c r="D112" i="31"/>
  <c r="C112" i="31"/>
  <c r="B112" i="31"/>
  <c r="H108" i="31"/>
  <c r="G108" i="31"/>
  <c r="F108" i="31"/>
  <c r="E108" i="31"/>
  <c r="D108" i="31"/>
  <c r="C108" i="31"/>
  <c r="B108" i="31"/>
  <c r="H104" i="31"/>
  <c r="G104" i="31"/>
  <c r="F104" i="31"/>
  <c r="E104" i="31"/>
  <c r="D104" i="31"/>
  <c r="C104" i="31"/>
  <c r="B104" i="31"/>
  <c r="H100" i="31"/>
  <c r="G100" i="31"/>
  <c r="F100" i="31"/>
  <c r="E100" i="31"/>
  <c r="D100" i="31"/>
  <c r="C100" i="31"/>
  <c r="B100" i="31"/>
  <c r="H96" i="31"/>
  <c r="G96" i="31"/>
  <c r="F96" i="31"/>
  <c r="E96" i="31"/>
  <c r="D96" i="31"/>
  <c r="C96" i="31"/>
  <c r="B96" i="31"/>
  <c r="H92" i="31"/>
  <c r="G92" i="31"/>
  <c r="F92" i="31"/>
  <c r="E92" i="31"/>
  <c r="D92" i="31"/>
  <c r="C92" i="31"/>
  <c r="B92" i="31"/>
  <c r="H88" i="31"/>
  <c r="G88" i="31"/>
  <c r="F88" i="31"/>
  <c r="E88" i="31"/>
  <c r="D88" i="31"/>
  <c r="C88" i="31"/>
  <c r="B88" i="31"/>
  <c r="H84" i="31"/>
  <c r="G84" i="31"/>
  <c r="F84" i="31"/>
  <c r="E84" i="31"/>
  <c r="D84" i="31"/>
  <c r="C84" i="31"/>
  <c r="B84" i="31"/>
  <c r="H80" i="31"/>
  <c r="G80" i="31"/>
  <c r="F80" i="31"/>
  <c r="E80" i="31"/>
  <c r="D80" i="31"/>
  <c r="C80" i="31"/>
  <c r="B80" i="31"/>
  <c r="H76" i="31"/>
  <c r="G76" i="31"/>
  <c r="F76" i="31"/>
  <c r="E76" i="31"/>
  <c r="D76" i="31"/>
  <c r="C76" i="31"/>
  <c r="B76" i="31"/>
  <c r="H72" i="31"/>
  <c r="G72" i="31"/>
  <c r="F72" i="31"/>
  <c r="E72" i="31"/>
  <c r="D72" i="31"/>
  <c r="C72" i="31"/>
  <c r="B72" i="31"/>
  <c r="H68" i="31"/>
  <c r="G68" i="31"/>
  <c r="F68" i="31"/>
  <c r="E68" i="31"/>
  <c r="D68" i="31"/>
  <c r="C68" i="31"/>
  <c r="B68" i="31"/>
  <c r="H64" i="31"/>
  <c r="G64" i="31"/>
  <c r="F64" i="31"/>
  <c r="E64" i="31"/>
  <c r="D64" i="31"/>
  <c r="C64" i="31"/>
  <c r="B64" i="31"/>
  <c r="H60" i="31"/>
  <c r="G60" i="31"/>
  <c r="F60" i="31"/>
  <c r="E60" i="31"/>
  <c r="D60" i="31"/>
  <c r="C60" i="31"/>
  <c r="B60" i="31"/>
  <c r="H56" i="31"/>
  <c r="G56" i="31"/>
  <c r="F56" i="31"/>
  <c r="E56" i="31"/>
  <c r="D56" i="31"/>
  <c r="C56" i="31"/>
  <c r="B56" i="31"/>
  <c r="H52" i="31"/>
  <c r="G52" i="31"/>
  <c r="F52" i="31"/>
  <c r="E52" i="31"/>
  <c r="D52" i="31"/>
  <c r="C52" i="31"/>
  <c r="B52" i="31"/>
  <c r="H48" i="31"/>
  <c r="G48" i="31"/>
  <c r="F48" i="31"/>
  <c r="E48" i="31"/>
  <c r="D48" i="31"/>
  <c r="C48" i="31"/>
  <c r="B48" i="31"/>
  <c r="H44" i="31"/>
  <c r="G44" i="31"/>
  <c r="F44" i="31"/>
  <c r="E44" i="31"/>
  <c r="D44" i="31"/>
  <c r="C44" i="31"/>
  <c r="B44" i="31"/>
  <c r="H40" i="31"/>
  <c r="G40" i="31"/>
  <c r="F40" i="31"/>
  <c r="E40" i="31"/>
  <c r="D40" i="31"/>
  <c r="C40" i="31"/>
  <c r="B40" i="31"/>
  <c r="H36" i="31"/>
  <c r="G36" i="31"/>
  <c r="F36" i="31"/>
  <c r="E36" i="31"/>
  <c r="D36" i="31"/>
  <c r="C36" i="31"/>
  <c r="B36" i="31"/>
  <c r="H32" i="31"/>
  <c r="G32" i="31"/>
  <c r="F32" i="31"/>
  <c r="E32" i="31"/>
  <c r="D32" i="31"/>
  <c r="C32" i="31"/>
  <c r="B32" i="31"/>
  <c r="H28" i="31"/>
  <c r="G28" i="31"/>
  <c r="F28" i="31"/>
  <c r="E28" i="31"/>
  <c r="D28" i="31"/>
  <c r="C28" i="31"/>
  <c r="B28" i="31"/>
  <c r="H24" i="31"/>
  <c r="G24" i="31"/>
  <c r="F24" i="31"/>
  <c r="E24" i="31"/>
  <c r="D24" i="31"/>
  <c r="C24" i="31"/>
  <c r="B24" i="31"/>
  <c r="H20" i="31"/>
  <c r="G20" i="31"/>
  <c r="F20" i="31"/>
  <c r="E20" i="31"/>
  <c r="D20" i="31"/>
  <c r="C20" i="31"/>
  <c r="B20" i="31"/>
  <c r="A14" i="31"/>
  <c r="G163" i="30"/>
  <c r="G162" i="30"/>
  <c r="G168" i="33" l="1"/>
  <c r="G16" i="34"/>
  <c r="G108" i="34"/>
  <c r="C16" i="34"/>
  <c r="D16" i="34"/>
  <c r="B16" i="34"/>
  <c r="F16" i="34"/>
  <c r="H16" i="34"/>
  <c r="E16" i="34"/>
  <c r="B16" i="33"/>
  <c r="E16" i="33"/>
  <c r="F16" i="33"/>
  <c r="C16" i="33"/>
  <c r="G16" i="33"/>
  <c r="D16" i="33"/>
  <c r="H16" i="33"/>
  <c r="G156" i="31"/>
  <c r="G160" i="31"/>
  <c r="F16" i="31"/>
  <c r="D16" i="31"/>
  <c r="E16" i="31"/>
  <c r="C16" i="31"/>
  <c r="H16" i="31"/>
  <c r="B16" i="31"/>
  <c r="G16" i="31" l="1"/>
  <c r="C116" i="30"/>
  <c r="D116" i="30"/>
  <c r="E116" i="30"/>
  <c r="F116" i="30"/>
  <c r="G116" i="30"/>
  <c r="H116" i="30"/>
  <c r="B20" i="30" l="1"/>
  <c r="C20" i="30"/>
  <c r="D20" i="30"/>
  <c r="E20" i="30"/>
  <c r="F20" i="30"/>
  <c r="G20" i="30"/>
  <c r="H20" i="30"/>
  <c r="B24" i="30"/>
  <c r="C24" i="30"/>
  <c r="D24" i="30"/>
  <c r="E24" i="30"/>
  <c r="F24" i="30"/>
  <c r="G24" i="30"/>
  <c r="H24" i="30"/>
  <c r="B28" i="30"/>
  <c r="C28" i="30"/>
  <c r="D28" i="30"/>
  <c r="E28" i="30"/>
  <c r="F28" i="30"/>
  <c r="G28" i="30"/>
  <c r="H28" i="30"/>
  <c r="B32" i="30"/>
  <c r="C32" i="30"/>
  <c r="D32" i="30"/>
  <c r="E32" i="30"/>
  <c r="F32" i="30"/>
  <c r="G32" i="30"/>
  <c r="H32" i="30"/>
  <c r="B36" i="30"/>
  <c r="C36" i="30"/>
  <c r="D36" i="30"/>
  <c r="E36" i="30"/>
  <c r="F36" i="30"/>
  <c r="G36" i="30"/>
  <c r="H36" i="30"/>
  <c r="B40" i="30"/>
  <c r="C40" i="30"/>
  <c r="D40" i="30"/>
  <c r="E40" i="30"/>
  <c r="F40" i="30"/>
  <c r="G40" i="30"/>
  <c r="H40" i="30"/>
  <c r="B44" i="30"/>
  <c r="C44" i="30"/>
  <c r="D44" i="30"/>
  <c r="E44" i="30"/>
  <c r="F44" i="30"/>
  <c r="G44" i="30"/>
  <c r="H44" i="30"/>
  <c r="B48" i="30"/>
  <c r="C48" i="30"/>
  <c r="D48" i="30"/>
  <c r="E48" i="30"/>
  <c r="F48" i="30"/>
  <c r="G48" i="30"/>
  <c r="H48" i="30"/>
  <c r="B52" i="30"/>
  <c r="C52" i="30"/>
  <c r="D52" i="30"/>
  <c r="E52" i="30"/>
  <c r="F52" i="30"/>
  <c r="G52" i="30"/>
  <c r="H52" i="30"/>
  <c r="B56" i="30"/>
  <c r="C56" i="30"/>
  <c r="D56" i="30"/>
  <c r="E56" i="30"/>
  <c r="F56" i="30"/>
  <c r="G56" i="30"/>
  <c r="H56" i="30"/>
  <c r="B60" i="30"/>
  <c r="C60" i="30"/>
  <c r="D60" i="30"/>
  <c r="E60" i="30"/>
  <c r="F60" i="30"/>
  <c r="G60" i="30"/>
  <c r="H60" i="30"/>
  <c r="B64" i="30"/>
  <c r="C64" i="30"/>
  <c r="D64" i="30"/>
  <c r="E64" i="30"/>
  <c r="F64" i="30"/>
  <c r="G64" i="30"/>
  <c r="H64" i="30"/>
  <c r="B68" i="30"/>
  <c r="C68" i="30"/>
  <c r="D68" i="30"/>
  <c r="E68" i="30"/>
  <c r="F68" i="30"/>
  <c r="G68" i="30"/>
  <c r="H68" i="30"/>
  <c r="H172" i="30"/>
  <c r="F172" i="30"/>
  <c r="E172" i="30"/>
  <c r="D172" i="30"/>
  <c r="C172" i="30"/>
  <c r="B172" i="30"/>
  <c r="G171" i="30"/>
  <c r="G170" i="30"/>
  <c r="H168" i="30"/>
  <c r="F168" i="30"/>
  <c r="E168" i="30"/>
  <c r="D168" i="30"/>
  <c r="C168" i="30"/>
  <c r="B168" i="30"/>
  <c r="G167" i="30"/>
  <c r="G166" i="30"/>
  <c r="H164" i="30"/>
  <c r="F164" i="30"/>
  <c r="E164" i="30"/>
  <c r="D164" i="30"/>
  <c r="C164" i="30"/>
  <c r="B164" i="30"/>
  <c r="G164" i="30"/>
  <c r="H160" i="30"/>
  <c r="G160" i="30"/>
  <c r="F160" i="30"/>
  <c r="E160" i="30"/>
  <c r="D160" i="30"/>
  <c r="C160" i="30"/>
  <c r="B160" i="30"/>
  <c r="H156" i="30"/>
  <c r="F156" i="30"/>
  <c r="E156" i="30"/>
  <c r="D156" i="30"/>
  <c r="C156" i="30"/>
  <c r="B156" i="30"/>
  <c r="G156" i="30"/>
  <c r="H152" i="30"/>
  <c r="F152" i="30"/>
  <c r="E152" i="30"/>
  <c r="D152" i="30"/>
  <c r="C152" i="30"/>
  <c r="B152" i="30"/>
  <c r="G152" i="30"/>
  <c r="H148" i="30"/>
  <c r="F148" i="30"/>
  <c r="E148" i="30"/>
  <c r="D148" i="30"/>
  <c r="C148" i="30"/>
  <c r="B148" i="30"/>
  <c r="G148" i="30"/>
  <c r="H144" i="30"/>
  <c r="G144" i="30"/>
  <c r="F144" i="30"/>
  <c r="E144" i="30"/>
  <c r="D144" i="30"/>
  <c r="C144" i="30"/>
  <c r="B144" i="30"/>
  <c r="H140" i="30"/>
  <c r="F140" i="30"/>
  <c r="E140" i="30"/>
  <c r="D140" i="30"/>
  <c r="C140" i="30"/>
  <c r="B140" i="30"/>
  <c r="G140" i="30"/>
  <c r="H136" i="30"/>
  <c r="F136" i="30"/>
  <c r="E136" i="30"/>
  <c r="D136" i="30"/>
  <c r="C136" i="30"/>
  <c r="B136" i="30"/>
  <c r="G136" i="30"/>
  <c r="H132" i="30"/>
  <c r="F132" i="30"/>
  <c r="E132" i="30"/>
  <c r="D132" i="30"/>
  <c r="C132" i="30"/>
  <c r="B132" i="30"/>
  <c r="G132" i="30"/>
  <c r="H128" i="30"/>
  <c r="G128" i="30"/>
  <c r="F128" i="30"/>
  <c r="E128" i="30"/>
  <c r="D128" i="30"/>
  <c r="C128" i="30"/>
  <c r="B128" i="30"/>
  <c r="H124" i="30"/>
  <c r="F124" i="30"/>
  <c r="E124" i="30"/>
  <c r="D124" i="30"/>
  <c r="C124" i="30"/>
  <c r="B124" i="30"/>
  <c r="G124" i="30"/>
  <c r="H120" i="30"/>
  <c r="F120" i="30"/>
  <c r="E120" i="30"/>
  <c r="D120" i="30"/>
  <c r="C120" i="30"/>
  <c r="B120" i="30"/>
  <c r="G120" i="30"/>
  <c r="B116" i="30"/>
  <c r="H112" i="30"/>
  <c r="G112" i="30"/>
  <c r="F112" i="30"/>
  <c r="E112" i="30"/>
  <c r="D112" i="30"/>
  <c r="C112" i="30"/>
  <c r="B112" i="30"/>
  <c r="H108" i="30"/>
  <c r="F108" i="30"/>
  <c r="E108" i="30"/>
  <c r="D108" i="30"/>
  <c r="C108" i="30"/>
  <c r="B108" i="30"/>
  <c r="G108" i="30"/>
  <c r="H104" i="30"/>
  <c r="F104" i="30"/>
  <c r="E104" i="30"/>
  <c r="D104" i="30"/>
  <c r="C104" i="30"/>
  <c r="B104" i="30"/>
  <c r="G104" i="30"/>
  <c r="H100" i="30"/>
  <c r="F100" i="30"/>
  <c r="E100" i="30"/>
  <c r="D100" i="30"/>
  <c r="C100" i="30"/>
  <c r="B100" i="30"/>
  <c r="G100" i="30"/>
  <c r="H96" i="30"/>
  <c r="G96" i="30"/>
  <c r="F96" i="30"/>
  <c r="E96" i="30"/>
  <c r="D96" i="30"/>
  <c r="C96" i="30"/>
  <c r="B96" i="30"/>
  <c r="H92" i="30"/>
  <c r="F92" i="30"/>
  <c r="E92" i="30"/>
  <c r="D92" i="30"/>
  <c r="C92" i="30"/>
  <c r="B92" i="30"/>
  <c r="G92" i="30"/>
  <c r="H88" i="30"/>
  <c r="F88" i="30"/>
  <c r="E88" i="30"/>
  <c r="D88" i="30"/>
  <c r="C88" i="30"/>
  <c r="B88" i="30"/>
  <c r="G88" i="30"/>
  <c r="H84" i="30"/>
  <c r="F84" i="30"/>
  <c r="E84" i="30"/>
  <c r="D84" i="30"/>
  <c r="C84" i="30"/>
  <c r="B84" i="30"/>
  <c r="G84" i="30"/>
  <c r="H80" i="30"/>
  <c r="G80" i="30"/>
  <c r="F80" i="30"/>
  <c r="E80" i="30"/>
  <c r="D80" i="30"/>
  <c r="C80" i="30"/>
  <c r="B80" i="30"/>
  <c r="H76" i="30"/>
  <c r="F76" i="30"/>
  <c r="E76" i="30"/>
  <c r="D76" i="30"/>
  <c r="C76" i="30"/>
  <c r="B76" i="30"/>
  <c r="G76" i="30"/>
  <c r="H72" i="30"/>
  <c r="F72" i="30"/>
  <c r="E72" i="30"/>
  <c r="D72" i="30"/>
  <c r="C72" i="30"/>
  <c r="B72" i="30"/>
  <c r="G72" i="30"/>
  <c r="A14" i="30"/>
  <c r="G168" i="30" l="1"/>
  <c r="G172" i="30"/>
  <c r="H16" i="30"/>
  <c r="D16" i="30"/>
  <c r="E16" i="30"/>
  <c r="B16" i="30"/>
  <c r="F16" i="30"/>
  <c r="C16" i="30"/>
  <c r="S12" i="27"/>
  <c r="R12" i="27"/>
  <c r="Q12" i="27"/>
  <c r="N12" i="27"/>
  <c r="K12" i="27"/>
  <c r="H12" i="27"/>
  <c r="E12" i="27"/>
  <c r="G16" i="30" l="1"/>
  <c r="T12" i="27"/>
  <c r="V12" i="27"/>
  <c r="Q12" i="26" l="1"/>
  <c r="N12" i="26"/>
  <c r="J12" i="26"/>
  <c r="I12" i="26"/>
  <c r="H12" i="26"/>
  <c r="E12" i="26"/>
  <c r="R12" i="26" l="1"/>
  <c r="K12" i="26"/>
  <c r="S12" i="26"/>
  <c r="T12" i="26" l="1"/>
  <c r="H104" i="28" l="1"/>
  <c r="F104" i="28"/>
  <c r="E104" i="28"/>
  <c r="D104" i="28"/>
  <c r="C104" i="28"/>
  <c r="B104" i="28"/>
  <c r="G103" i="28"/>
  <c r="G102" i="28"/>
  <c r="H100" i="28"/>
  <c r="F100" i="28"/>
  <c r="E100" i="28"/>
  <c r="D100" i="28"/>
  <c r="C100" i="28"/>
  <c r="B100" i="28"/>
  <c r="G99" i="28"/>
  <c r="G98" i="28"/>
  <c r="H96" i="28"/>
  <c r="F96" i="28"/>
  <c r="E96" i="28"/>
  <c r="D96" i="28"/>
  <c r="C96" i="28"/>
  <c r="B96" i="28"/>
  <c r="G95" i="28"/>
  <c r="G94" i="28"/>
  <c r="H92" i="28"/>
  <c r="F92" i="28"/>
  <c r="E92" i="28"/>
  <c r="D92" i="28"/>
  <c r="C92" i="28"/>
  <c r="B92" i="28"/>
  <c r="G91" i="28"/>
  <c r="G90" i="28"/>
  <c r="H88" i="28"/>
  <c r="F88" i="28"/>
  <c r="E88" i="28"/>
  <c r="D88" i="28"/>
  <c r="C88" i="28"/>
  <c r="B88" i="28"/>
  <c r="G87" i="28"/>
  <c r="G86" i="28"/>
  <c r="H84" i="28"/>
  <c r="F84" i="28"/>
  <c r="E84" i="28"/>
  <c r="D84" i="28"/>
  <c r="C84" i="28"/>
  <c r="B84" i="28"/>
  <c r="G83" i="28"/>
  <c r="G82" i="28"/>
  <c r="H80" i="28"/>
  <c r="F80" i="28"/>
  <c r="E80" i="28"/>
  <c r="D80" i="28"/>
  <c r="C80" i="28"/>
  <c r="B80" i="28"/>
  <c r="G79" i="28"/>
  <c r="G78" i="28"/>
  <c r="H76" i="28"/>
  <c r="F76" i="28"/>
  <c r="E76" i="28"/>
  <c r="D76" i="28"/>
  <c r="C76" i="28"/>
  <c r="B76" i="28"/>
  <c r="G75" i="28"/>
  <c r="G74" i="28"/>
  <c r="H72" i="28"/>
  <c r="F72" i="28"/>
  <c r="E72" i="28"/>
  <c r="D72" i="28"/>
  <c r="C72" i="28"/>
  <c r="B72" i="28"/>
  <c r="G71" i="28"/>
  <c r="G70" i="28"/>
  <c r="H68" i="28"/>
  <c r="F68" i="28"/>
  <c r="E68" i="28"/>
  <c r="D68" i="28"/>
  <c r="C68" i="28"/>
  <c r="B68" i="28"/>
  <c r="G67" i="28"/>
  <c r="G66" i="28"/>
  <c r="H64" i="28"/>
  <c r="F64" i="28"/>
  <c r="E64" i="28"/>
  <c r="D64" i="28"/>
  <c r="C64" i="28"/>
  <c r="B64" i="28"/>
  <c r="G63" i="28"/>
  <c r="G62" i="28"/>
  <c r="H60" i="28"/>
  <c r="F60" i="28"/>
  <c r="E60" i="28"/>
  <c r="D60" i="28"/>
  <c r="C60" i="28"/>
  <c r="B60" i="28"/>
  <c r="G59" i="28"/>
  <c r="G58" i="28"/>
  <c r="H56" i="28"/>
  <c r="F56" i="28"/>
  <c r="E56" i="28"/>
  <c r="D56" i="28"/>
  <c r="C56" i="28"/>
  <c r="B56" i="28"/>
  <c r="G55" i="28"/>
  <c r="G54" i="28"/>
  <c r="H52" i="28"/>
  <c r="F52" i="28"/>
  <c r="E52" i="28"/>
  <c r="D52" i="28"/>
  <c r="C52" i="28"/>
  <c r="B52" i="28"/>
  <c r="G51" i="28"/>
  <c r="G50" i="28"/>
  <c r="H48" i="28"/>
  <c r="F48" i="28"/>
  <c r="E48" i="28"/>
  <c r="D48" i="28"/>
  <c r="C48" i="28"/>
  <c r="B48" i="28"/>
  <c r="G47" i="28"/>
  <c r="G46" i="28"/>
  <c r="H44" i="28"/>
  <c r="F44" i="28"/>
  <c r="E44" i="28"/>
  <c r="D44" i="28"/>
  <c r="C44" i="28"/>
  <c r="B44" i="28"/>
  <c r="G43" i="28"/>
  <c r="G42" i="28"/>
  <c r="H40" i="28"/>
  <c r="F40" i="28"/>
  <c r="E40" i="28"/>
  <c r="D40" i="28"/>
  <c r="C40" i="28"/>
  <c r="B40" i="28"/>
  <c r="G39" i="28"/>
  <c r="G38" i="28"/>
  <c r="H36" i="28"/>
  <c r="F36" i="28"/>
  <c r="E36" i="28"/>
  <c r="D36" i="28"/>
  <c r="C36" i="28"/>
  <c r="B36" i="28"/>
  <c r="G35" i="28"/>
  <c r="G34" i="28"/>
  <c r="H32" i="28"/>
  <c r="F32" i="28"/>
  <c r="E32" i="28"/>
  <c r="D32" i="28"/>
  <c r="C32" i="28"/>
  <c r="B32" i="28"/>
  <c r="G31" i="28"/>
  <c r="G30" i="28"/>
  <c r="H28" i="28"/>
  <c r="F28" i="28"/>
  <c r="E28" i="28"/>
  <c r="D28" i="28"/>
  <c r="C28" i="28"/>
  <c r="B28" i="28"/>
  <c r="G27" i="28"/>
  <c r="G28" i="28" s="1"/>
  <c r="G26" i="28"/>
  <c r="H24" i="28"/>
  <c r="F24" i="28"/>
  <c r="E24" i="28"/>
  <c r="D24" i="28"/>
  <c r="C24" i="28"/>
  <c r="B24" i="28"/>
  <c r="G23" i="28"/>
  <c r="G22" i="28"/>
  <c r="H20" i="28"/>
  <c r="F20" i="28"/>
  <c r="E20" i="28"/>
  <c r="D20" i="28"/>
  <c r="C20" i="28"/>
  <c r="B20" i="28"/>
  <c r="G19" i="28"/>
  <c r="G18" i="28"/>
  <c r="F16" i="28"/>
  <c r="B16" i="28"/>
  <c r="A14" i="28"/>
  <c r="G40" i="28" l="1"/>
  <c r="G44" i="28"/>
  <c r="G48" i="28"/>
  <c r="G52" i="28"/>
  <c r="G56" i="28"/>
  <c r="G64" i="28"/>
  <c r="G68" i="28"/>
  <c r="G72" i="28"/>
  <c r="G76" i="28"/>
  <c r="G84" i="28"/>
  <c r="G88" i="28"/>
  <c r="G92" i="28"/>
  <c r="G100" i="28"/>
  <c r="C16" i="28"/>
  <c r="H16" i="28"/>
  <c r="G104" i="28"/>
  <c r="E16" i="28"/>
  <c r="G24" i="28"/>
  <c r="D16" i="28"/>
  <c r="G20" i="28"/>
  <c r="G80" i="28"/>
  <c r="G32" i="28"/>
  <c r="G36" i="28"/>
  <c r="G60" i="28"/>
  <c r="G96" i="28"/>
  <c r="G16" i="28" l="1"/>
  <c r="H172" i="29"/>
  <c r="F172" i="29"/>
  <c r="E172" i="29"/>
  <c r="D172" i="29"/>
  <c r="C172" i="29"/>
  <c r="B172" i="29"/>
  <c r="G171" i="29"/>
  <c r="G172" i="29" s="1"/>
  <c r="G170" i="29"/>
  <c r="H168" i="29"/>
  <c r="F168" i="29"/>
  <c r="E168" i="29"/>
  <c r="D168" i="29"/>
  <c r="C168" i="29"/>
  <c r="B168" i="29"/>
  <c r="G167" i="29"/>
  <c r="G168" i="29" s="1"/>
  <c r="G166" i="29"/>
  <c r="H164" i="29"/>
  <c r="F164" i="29"/>
  <c r="E164" i="29"/>
  <c r="D164" i="29"/>
  <c r="C164" i="29"/>
  <c r="B164" i="29"/>
  <c r="G163" i="29"/>
  <c r="G164" i="29" s="1"/>
  <c r="G162" i="29"/>
  <c r="H160" i="29"/>
  <c r="F160" i="29"/>
  <c r="E160" i="29"/>
  <c r="D160" i="29"/>
  <c r="C160" i="29"/>
  <c r="B160" i="29"/>
  <c r="G159" i="29"/>
  <c r="G160" i="29" s="1"/>
  <c r="G158" i="29"/>
  <c r="H156" i="29"/>
  <c r="F156" i="29"/>
  <c r="E156" i="29"/>
  <c r="D156" i="29"/>
  <c r="C156" i="29"/>
  <c r="B156" i="29"/>
  <c r="G155" i="29"/>
  <c r="G156" i="29" s="1"/>
  <c r="G154" i="29"/>
  <c r="H152" i="29"/>
  <c r="F152" i="29"/>
  <c r="E152" i="29"/>
  <c r="D152" i="29"/>
  <c r="C152" i="29"/>
  <c r="B152" i="29"/>
  <c r="G151" i="29"/>
  <c r="G150" i="29"/>
  <c r="H148" i="29"/>
  <c r="F148" i="29"/>
  <c r="E148" i="29"/>
  <c r="D148" i="29"/>
  <c r="C148" i="29"/>
  <c r="B148" i="29"/>
  <c r="G147" i="29"/>
  <c r="G146" i="29"/>
  <c r="H144" i="29"/>
  <c r="F144" i="29"/>
  <c r="E144" i="29"/>
  <c r="D144" i="29"/>
  <c r="C144" i="29"/>
  <c r="B144" i="29"/>
  <c r="G143" i="29"/>
  <c r="G142" i="29"/>
  <c r="H140" i="29"/>
  <c r="F140" i="29"/>
  <c r="E140" i="29"/>
  <c r="D140" i="29"/>
  <c r="C140" i="29"/>
  <c r="B140" i="29"/>
  <c r="G139" i="29"/>
  <c r="G138" i="29"/>
  <c r="H136" i="29"/>
  <c r="F136" i="29"/>
  <c r="E136" i="29"/>
  <c r="D136" i="29"/>
  <c r="C136" i="29"/>
  <c r="B136" i="29"/>
  <c r="G135" i="29"/>
  <c r="G136" i="29" s="1"/>
  <c r="G134" i="29"/>
  <c r="H132" i="29"/>
  <c r="F132" i="29"/>
  <c r="E132" i="29"/>
  <c r="D132" i="29"/>
  <c r="C132" i="29"/>
  <c r="B132" i="29"/>
  <c r="G131" i="29"/>
  <c r="G132" i="29" s="1"/>
  <c r="G130" i="29"/>
  <c r="H128" i="29"/>
  <c r="F128" i="29"/>
  <c r="E128" i="29"/>
  <c r="D128" i="29"/>
  <c r="C128" i="29"/>
  <c r="B128" i="29"/>
  <c r="G127" i="29"/>
  <c r="G128" i="29" s="1"/>
  <c r="G126" i="29"/>
  <c r="H124" i="29"/>
  <c r="F124" i="29"/>
  <c r="E124" i="29"/>
  <c r="D124" i="29"/>
  <c r="C124" i="29"/>
  <c r="B124" i="29"/>
  <c r="G123" i="29"/>
  <c r="G124" i="29" s="1"/>
  <c r="G122" i="29"/>
  <c r="H120" i="29"/>
  <c r="F120" i="29"/>
  <c r="E120" i="29"/>
  <c r="D120" i="29"/>
  <c r="C120" i="29"/>
  <c r="B120" i="29"/>
  <c r="G119" i="29"/>
  <c r="G120" i="29" s="1"/>
  <c r="G118" i="29"/>
  <c r="B116" i="29"/>
  <c r="G115" i="29"/>
  <c r="G114" i="29"/>
  <c r="H112" i="29"/>
  <c r="F112" i="29"/>
  <c r="E112" i="29"/>
  <c r="D112" i="29"/>
  <c r="C112" i="29"/>
  <c r="B112" i="29"/>
  <c r="G111" i="29"/>
  <c r="G112" i="29" s="1"/>
  <c r="G110" i="29"/>
  <c r="H108" i="29"/>
  <c r="F108" i="29"/>
  <c r="E108" i="29"/>
  <c r="D108" i="29"/>
  <c r="C108" i="29"/>
  <c r="B108" i="29"/>
  <c r="G107" i="29"/>
  <c r="G108" i="29" s="1"/>
  <c r="G106" i="29"/>
  <c r="H104" i="29"/>
  <c r="F104" i="29"/>
  <c r="E104" i="29"/>
  <c r="D104" i="29"/>
  <c r="C104" i="29"/>
  <c r="B104" i="29"/>
  <c r="G103" i="29"/>
  <c r="G104" i="29" s="1"/>
  <c r="G102" i="29"/>
  <c r="H100" i="29"/>
  <c r="F100" i="29"/>
  <c r="E100" i="29"/>
  <c r="D100" i="29"/>
  <c r="C100" i="29"/>
  <c r="B100" i="29"/>
  <c r="G99" i="29"/>
  <c r="G98" i="29"/>
  <c r="H96" i="29"/>
  <c r="F96" i="29"/>
  <c r="E96" i="29"/>
  <c r="D96" i="29"/>
  <c r="C96" i="29"/>
  <c r="B96" i="29"/>
  <c r="G95" i="29"/>
  <c r="G96" i="29" s="1"/>
  <c r="G94" i="29"/>
  <c r="H92" i="29"/>
  <c r="F92" i="29"/>
  <c r="E92" i="29"/>
  <c r="D92" i="29"/>
  <c r="C92" i="29"/>
  <c r="B92" i="29"/>
  <c r="G91" i="29"/>
  <c r="G92" i="29" s="1"/>
  <c r="G90" i="29"/>
  <c r="H88" i="29"/>
  <c r="F88" i="29"/>
  <c r="E88" i="29"/>
  <c r="D88" i="29"/>
  <c r="C88" i="29"/>
  <c r="B88" i="29"/>
  <c r="G87" i="29"/>
  <c r="G88" i="29" s="1"/>
  <c r="G86" i="29"/>
  <c r="H84" i="29"/>
  <c r="F84" i="29"/>
  <c r="E84" i="29"/>
  <c r="D84" i="29"/>
  <c r="C84" i="29"/>
  <c r="B84" i="29"/>
  <c r="G83" i="29"/>
  <c r="G82" i="29"/>
  <c r="H80" i="29"/>
  <c r="F80" i="29"/>
  <c r="E80" i="29"/>
  <c r="D80" i="29"/>
  <c r="C80" i="29"/>
  <c r="B80" i="29"/>
  <c r="G79" i="29"/>
  <c r="G78" i="29"/>
  <c r="H76" i="29"/>
  <c r="F76" i="29"/>
  <c r="E76" i="29"/>
  <c r="D76" i="29"/>
  <c r="C76" i="29"/>
  <c r="B76" i="29"/>
  <c r="G75" i="29"/>
  <c r="G74" i="29"/>
  <c r="H72" i="29"/>
  <c r="F72" i="29"/>
  <c r="E72" i="29"/>
  <c r="D72" i="29"/>
  <c r="C72" i="29"/>
  <c r="B72" i="29"/>
  <c r="G71" i="29"/>
  <c r="G72" i="29" s="1"/>
  <c r="G70" i="29"/>
  <c r="H68" i="29"/>
  <c r="F68" i="29"/>
  <c r="E68" i="29"/>
  <c r="D68" i="29"/>
  <c r="C68" i="29"/>
  <c r="B68" i="29"/>
  <c r="G67" i="29"/>
  <c r="G66" i="29"/>
  <c r="H64" i="29"/>
  <c r="F64" i="29"/>
  <c r="E64" i="29"/>
  <c r="D64" i="29"/>
  <c r="C64" i="29"/>
  <c r="B64" i="29"/>
  <c r="G63" i="29"/>
  <c r="G64" i="29" s="1"/>
  <c r="G62" i="29"/>
  <c r="H60" i="29"/>
  <c r="F60" i="29"/>
  <c r="E60" i="29"/>
  <c r="D60" i="29"/>
  <c r="C60" i="29"/>
  <c r="B60" i="29"/>
  <c r="G59" i="29"/>
  <c r="G60" i="29" s="1"/>
  <c r="G58" i="29"/>
  <c r="H56" i="29"/>
  <c r="F56" i="29"/>
  <c r="E56" i="29"/>
  <c r="D56" i="29"/>
  <c r="C56" i="29"/>
  <c r="B56" i="29"/>
  <c r="G55" i="29"/>
  <c r="G56" i="29" s="1"/>
  <c r="G54" i="29"/>
  <c r="H52" i="29"/>
  <c r="F52" i="29"/>
  <c r="E52" i="29"/>
  <c r="D52" i="29"/>
  <c r="C52" i="29"/>
  <c r="B52" i="29"/>
  <c r="G51" i="29"/>
  <c r="G50" i="29"/>
  <c r="H48" i="29"/>
  <c r="F48" i="29"/>
  <c r="E48" i="29"/>
  <c r="D48" i="29"/>
  <c r="C48" i="29"/>
  <c r="B48" i="29"/>
  <c r="G47" i="29"/>
  <c r="G48" i="29" s="1"/>
  <c r="G46" i="29"/>
  <c r="H44" i="29"/>
  <c r="F44" i="29"/>
  <c r="E44" i="29"/>
  <c r="D44" i="29"/>
  <c r="C44" i="29"/>
  <c r="B44" i="29"/>
  <c r="G43" i="29"/>
  <c r="G44" i="29" s="1"/>
  <c r="G42" i="29"/>
  <c r="H40" i="29"/>
  <c r="F40" i="29"/>
  <c r="E40" i="29"/>
  <c r="D40" i="29"/>
  <c r="C40" i="29"/>
  <c r="B40" i="29"/>
  <c r="G39" i="29"/>
  <c r="G38" i="29"/>
  <c r="H36" i="29"/>
  <c r="F36" i="29"/>
  <c r="E36" i="29"/>
  <c r="D36" i="29"/>
  <c r="C36" i="29"/>
  <c r="B36" i="29"/>
  <c r="G35" i="29"/>
  <c r="G34" i="29"/>
  <c r="H32" i="29"/>
  <c r="F32" i="29"/>
  <c r="E32" i="29"/>
  <c r="D32" i="29"/>
  <c r="C32" i="29"/>
  <c r="B32" i="29"/>
  <c r="G31" i="29"/>
  <c r="G30" i="29"/>
  <c r="H28" i="29"/>
  <c r="F28" i="29"/>
  <c r="E28" i="29"/>
  <c r="D28" i="29"/>
  <c r="C28" i="29"/>
  <c r="B28" i="29"/>
  <c r="G27" i="29"/>
  <c r="G26" i="29"/>
  <c r="H24" i="29"/>
  <c r="F24" i="29"/>
  <c r="E24" i="29"/>
  <c r="D24" i="29"/>
  <c r="C24" i="29"/>
  <c r="B24" i="29"/>
  <c r="G23" i="29"/>
  <c r="G22" i="29"/>
  <c r="H20" i="29"/>
  <c r="F20" i="29"/>
  <c r="E20" i="29"/>
  <c r="D20" i="29"/>
  <c r="C20" i="29"/>
  <c r="B20" i="29"/>
  <c r="G19" i="29"/>
  <c r="G18" i="29"/>
  <c r="F16" i="29"/>
  <c r="A14" i="29"/>
  <c r="G28" i="29" l="1"/>
  <c r="G152" i="29"/>
  <c r="C16" i="29"/>
  <c r="H16" i="29"/>
  <c r="G20" i="29"/>
  <c r="G24" i="29"/>
  <c r="G32" i="29"/>
  <c r="G36" i="29"/>
  <c r="G40" i="29"/>
  <c r="G100" i="29"/>
  <c r="D16" i="29"/>
  <c r="B16" i="29"/>
  <c r="G52" i="29"/>
  <c r="G68" i="29"/>
  <c r="G76" i="29"/>
  <c r="G80" i="29"/>
  <c r="G84" i="29"/>
  <c r="G140" i="29"/>
  <c r="G144" i="29"/>
  <c r="G148" i="29"/>
  <c r="G16" i="29"/>
  <c r="E16" i="29"/>
</calcChain>
</file>

<file path=xl/sharedStrings.xml><?xml version="1.0" encoding="utf-8"?>
<sst xmlns="http://schemas.openxmlformats.org/spreadsheetml/2006/main" count="1307" uniqueCount="479">
  <si>
    <t>PERÍODO:</t>
  </si>
  <si>
    <t>%</t>
  </si>
  <si>
    <t>TOTAL</t>
  </si>
  <si>
    <t>1-4 anos</t>
  </si>
  <si>
    <t>NÚMERO DE PESSOAS COM ESQUEMA COMPLETO DE VACINAÇÃO POR POLO-BASE E FAIXA ETÁRIA, POR POLO BASE</t>
  </si>
  <si>
    <t>Faixas Etárias</t>
  </si>
  <si>
    <t>&lt; 1 ano</t>
  </si>
  <si>
    <t>5-6 anos</t>
  </si>
  <si>
    <t>7-59 anos</t>
  </si>
  <si>
    <t>&gt;=60 anos</t>
  </si>
  <si>
    <t>MIF</t>
  </si>
  <si>
    <t>Nº de pessoas com esquema completo</t>
  </si>
  <si>
    <t>PERCENTUAL (%)</t>
  </si>
  <si>
    <r>
      <t xml:space="preserve">OBS: </t>
    </r>
    <r>
      <rPr>
        <b/>
        <sz val="7"/>
        <rFont val="Times New Roman"/>
        <family val="1"/>
      </rPr>
      <t xml:space="preserve">ESQUEMA COMPLETO </t>
    </r>
    <r>
      <rPr>
        <sz val="7"/>
        <rFont val="Times New Roman"/>
        <family val="1"/>
      </rPr>
      <t>(vacina + dose):</t>
    </r>
  </si>
  <si>
    <t>ORIENTAÇÃO DE PREENCHIMENTO:</t>
  </si>
  <si>
    <r>
      <t xml:space="preserve">Esta planilha deve ser preenchida com o numero de pessoas que possuem </t>
    </r>
    <r>
      <rPr>
        <b/>
        <sz val="8"/>
        <rFont val="Times New Roman"/>
        <family val="1"/>
      </rPr>
      <t>esquema completo de vacinação</t>
    </r>
    <r>
      <rPr>
        <sz val="8"/>
        <rFont val="Times New Roman"/>
        <family val="1"/>
      </rPr>
      <t>, independente do tempo que tenha sido vacinado.</t>
    </r>
  </si>
  <si>
    <t>Esquema completo significa que a pessoa tomou todas as vacinas do esquema de acordo com a sua idade, incluindo o reforço do ano em curso, quando necessário.</t>
  </si>
  <si>
    <t>AÇUCENA</t>
  </si>
  <si>
    <t>ALAGOAS E SERGIPE</t>
  </si>
  <si>
    <t>ACRE</t>
  </si>
  <si>
    <t>ABAQUADI</t>
  </si>
  <si>
    <t>ALTAMIRA</t>
  </si>
  <si>
    <t>ALAGOAS</t>
  </si>
  <si>
    <t>ACARAÚ</t>
  </si>
  <si>
    <t>ALTO RIO JURUÁ</t>
  </si>
  <si>
    <t>AMAPÁ</t>
  </si>
  <si>
    <t>ACONÃ</t>
  </si>
  <si>
    <t>ALTO RIO NEGRO</t>
  </si>
  <si>
    <t>AMAZONAS</t>
  </si>
  <si>
    <t>ALTO RIO PURUS</t>
  </si>
  <si>
    <t>BAHIA</t>
  </si>
  <si>
    <t>ÁGUA BOA</t>
  </si>
  <si>
    <t>ALTO RIO SOLIMÕES</t>
  </si>
  <si>
    <t>CEARÁ</t>
  </si>
  <si>
    <t>AMAPÁ E NORTE DO PARÁ</t>
  </si>
  <si>
    <t>DISTRITO FEDERAL</t>
  </si>
  <si>
    <t>ÁGUAS BELAS</t>
  </si>
  <si>
    <t>ARAGUAIA</t>
  </si>
  <si>
    <t>ESPÍRITO SANTO</t>
  </si>
  <si>
    <t>AJARANI</t>
  </si>
  <si>
    <t>GOIÁS</t>
  </si>
  <si>
    <t>AJURICABA</t>
  </si>
  <si>
    <t>MARANHÃO</t>
  </si>
  <si>
    <t>ALTA FLORESTA</t>
  </si>
  <si>
    <t>CUIABÁ</t>
  </si>
  <si>
    <t>MATO GROSSO</t>
  </si>
  <si>
    <t>GUAMÁ-TOCANTINS</t>
  </si>
  <si>
    <t>MATO GROSSO DO SUL</t>
  </si>
  <si>
    <t>ALTO CATRIMANI</t>
  </si>
  <si>
    <t>INTERIOR SUL</t>
  </si>
  <si>
    <t>MINAS GERAIS</t>
  </si>
  <si>
    <t>ALTO CURUÇÁ</t>
  </si>
  <si>
    <t>KAIAPÓ DO MATO GROSSO</t>
  </si>
  <si>
    <t>PARANÁ</t>
  </si>
  <si>
    <t>ALTO ITUÍ</t>
  </si>
  <si>
    <t>KAIAPÓ DO PARÁ</t>
  </si>
  <si>
    <t>PARAÍBA</t>
  </si>
  <si>
    <t>ALTO MUCAJAI</t>
  </si>
  <si>
    <t>LESTE DE RORAIMA</t>
  </si>
  <si>
    <t>PARÁ</t>
  </si>
  <si>
    <t>ALTO PADAUIRI</t>
  </si>
  <si>
    <t>LITORAL SUL</t>
  </si>
  <si>
    <t>PERNAMBUCO</t>
  </si>
  <si>
    <t>AMAMBAÍ</t>
  </si>
  <si>
    <t>MANAUS</t>
  </si>
  <si>
    <t>PIAUÍ</t>
  </si>
  <si>
    <t>AMARANTE</t>
  </si>
  <si>
    <t>RIO DE JANEIRO</t>
  </si>
  <si>
    <t>ANAMÃ</t>
  </si>
  <si>
    <t>RIO GRANDE DO NORTE</t>
  </si>
  <si>
    <t>ANGRA DOS REIS</t>
  </si>
  <si>
    <t>MÉDIO RIO PURUS</t>
  </si>
  <si>
    <t>RIO GRANDE DO SUL</t>
  </si>
  <si>
    <t>ANTÔNIO JOÃO</t>
  </si>
  <si>
    <t>MÉDIO RIO SOLIMÕES E AFLUENTES</t>
  </si>
  <si>
    <t>RONDÔNIA</t>
  </si>
  <si>
    <t>APIAÚ</t>
  </si>
  <si>
    <t>MINAS GERAIS E ESPÍRITO SANTO</t>
  </si>
  <si>
    <t>RORAIMA</t>
  </si>
  <si>
    <t>AQUIDAUANA</t>
  </si>
  <si>
    <t>PARINTINS</t>
  </si>
  <si>
    <t>SANTA CATARINA</t>
  </si>
  <si>
    <t>AQUIRAZ</t>
  </si>
  <si>
    <t>SERGIPE</t>
  </si>
  <si>
    <t>ARACÁ</t>
  </si>
  <si>
    <t>PORTO VELHO</t>
  </si>
  <si>
    <t>SÃO PAULO</t>
  </si>
  <si>
    <t>ARAÇÁ</t>
  </si>
  <si>
    <t>POTIGUARA</t>
  </si>
  <si>
    <t>TOCANTINS</t>
  </si>
  <si>
    <t>ARAÇUAÍ</t>
  </si>
  <si>
    <t>RIO TAPAJÓS</t>
  </si>
  <si>
    <t>ARAME</t>
  </si>
  <si>
    <t>ARAMIRÃ</t>
  </si>
  <si>
    <t>VALE DO JAVARI</t>
  </si>
  <si>
    <t>ARAQUARI</t>
  </si>
  <si>
    <t>VILHENA</t>
  </si>
  <si>
    <t>ARATHA-U</t>
  </si>
  <si>
    <t>XAVANTE</t>
  </si>
  <si>
    <t>ARATICUM</t>
  </si>
  <si>
    <t>XINGU</t>
  </si>
  <si>
    <t>ARATUBA</t>
  </si>
  <si>
    <t>YANOMAMI</t>
  </si>
  <si>
    <t>ARIPUANÃ</t>
  </si>
  <si>
    <t>ASSIS BRASIL</t>
  </si>
  <si>
    <t>AUARIS</t>
  </si>
  <si>
    <t>BAÍA DA TRAIÇÃO</t>
  </si>
  <si>
    <t>BAIXO CATRIMANI</t>
  </si>
  <si>
    <t>BAIXO MUCAJAI</t>
  </si>
  <si>
    <t>BALAWAU</t>
  </si>
  <si>
    <t>BARRA DO CORDA</t>
  </si>
  <si>
    <t>BARRA DO RIBEIRO</t>
  </si>
  <si>
    <t>BARREIRA DA MISSÃO</t>
  </si>
  <si>
    <t>BARRO</t>
  </si>
  <si>
    <t>BAURÚ</t>
  </si>
  <si>
    <t>BELA VISTA</t>
  </si>
  <si>
    <t>BELÉM DO SOLIMÕES</t>
  </si>
  <si>
    <t>BETÂNIA</t>
  </si>
  <si>
    <t>BIÁ</t>
  </si>
  <si>
    <t>BISMARCK</t>
  </si>
  <si>
    <t>BOA VIAGEM</t>
  </si>
  <si>
    <t>BOCA DO ACRE</t>
  </si>
  <si>
    <t>BOCA DO JAUARI</t>
  </si>
  <si>
    <t>BODOQUENA</t>
  </si>
  <si>
    <t>BONA</t>
  </si>
  <si>
    <t>BONITO</t>
  </si>
  <si>
    <t>BOQUEIRÃO</t>
  </si>
  <si>
    <t>BRASILÂNDIA</t>
  </si>
  <si>
    <t>BRASNORTE</t>
  </si>
  <si>
    <t>BREJO MATA FOME</t>
  </si>
  <si>
    <t>BUÁ-BUÁ</t>
  </si>
  <si>
    <t>BUGAIO</t>
  </si>
  <si>
    <t>BUIQUE</t>
  </si>
  <si>
    <t>CAARAPÓ</t>
  </si>
  <si>
    <t>CABROBÓ</t>
  </si>
  <si>
    <t>CACHOEIRA DO ARAÇÁ</t>
  </si>
  <si>
    <t>CACOAL</t>
  </si>
  <si>
    <t>CAIERAS VELHA</t>
  </si>
  <si>
    <t>CAMARA</t>
  </si>
  <si>
    <t>CAMARÃO</t>
  </si>
  <si>
    <t>CAMPANÁRIO</t>
  </si>
  <si>
    <t>CAMPINÁPOLIS</t>
  </si>
  <si>
    <t>CAMPO ALEGRE</t>
  </si>
  <si>
    <t>CAMPO FORMOSO</t>
  </si>
  <si>
    <t>CAMPO GRANDE</t>
  </si>
  <si>
    <t>CANADÁ</t>
  </si>
  <si>
    <t>CANINDÉ</t>
  </si>
  <si>
    <t>CANTAGALO</t>
  </si>
  <si>
    <t>CAPÃO DO ZEZINHO</t>
  </si>
  <si>
    <t>CAPITÃO POÇO</t>
  </si>
  <si>
    <t>CARACANÃ</t>
  </si>
  <si>
    <t>CARAPARU I</t>
  </si>
  <si>
    <t>CARAUARÍ</t>
  </si>
  <si>
    <t>CAREIRO CASTANHO</t>
  </si>
  <si>
    <t>CARMÉSIA</t>
  </si>
  <si>
    <t>CARNAUBEIRA DA PENHA</t>
  </si>
  <si>
    <t>CAROÇAL DO RIO DAS TROPAS</t>
  </si>
  <si>
    <t>CARURU - TIQUIÉ</t>
  </si>
  <si>
    <t>CARURU - UAUPÉS</t>
  </si>
  <si>
    <t>CASA DE SAÚDE</t>
  </si>
  <si>
    <t>CASA NOVA</t>
  </si>
  <si>
    <t>CAUBURIS</t>
  </si>
  <si>
    <t>CAUCAIA</t>
  </si>
  <si>
    <t>CHAPECÓ</t>
  </si>
  <si>
    <t>CHIQUITANO</t>
  </si>
  <si>
    <t>COARI</t>
  </si>
  <si>
    <t>COMBOIOS</t>
  </si>
  <si>
    <t>CONFRESA</t>
  </si>
  <si>
    <t>CONSTANTINO</t>
  </si>
  <si>
    <t>CORUMBÁ</t>
  </si>
  <si>
    <t>CRATEÚS</t>
  </si>
  <si>
    <t>CRISPIM</t>
  </si>
  <si>
    <t>CRUZEIRO DO SUL</t>
  </si>
  <si>
    <t>CUCUÍ</t>
  </si>
  <si>
    <t>CUIÚ-CUIÚ</t>
  </si>
  <si>
    <t>CUMARÚ</t>
  </si>
  <si>
    <t>CUMATÍ</t>
  </si>
  <si>
    <t>CUMINAPANEMA</t>
  </si>
  <si>
    <t>DEMINI</t>
  </si>
  <si>
    <t>DIAUARUM</t>
  </si>
  <si>
    <t>DOURADOS</t>
  </si>
  <si>
    <t>EIRUNEPÉ</t>
  </si>
  <si>
    <t>ENVIRA</t>
  </si>
  <si>
    <t>ERICÓ</t>
  </si>
  <si>
    <t>ESTRADA</t>
  </si>
  <si>
    <t>EUCLIDES DA CUNHA</t>
  </si>
  <si>
    <t>EXTREMA</t>
  </si>
  <si>
    <t>FEIJÓ</t>
  </si>
  <si>
    <t>FEIJOAL</t>
  </si>
  <si>
    <t>FEIRA DE SANTANA</t>
  </si>
  <si>
    <t>FILADÉLFIA</t>
  </si>
  <si>
    <t>FLORESTA</t>
  </si>
  <si>
    <t>FLORIANÓPOLIS</t>
  </si>
  <si>
    <t>FORMOSO DO ARAGUAIA</t>
  </si>
  <si>
    <t>GOIÂNIA</t>
  </si>
  <si>
    <t>GRAJAÚ</t>
  </si>
  <si>
    <t>GUAÍRA</t>
  </si>
  <si>
    <t>GUAJARÁ MIRIM</t>
  </si>
  <si>
    <t>GUARAPUAVA</t>
  </si>
  <si>
    <t>HAKOMA</t>
  </si>
  <si>
    <t>HAXIU</t>
  </si>
  <si>
    <t>HOMOXI</t>
  </si>
  <si>
    <t>HUMAITÁ</t>
  </si>
  <si>
    <t>IBIMIRIM</t>
  </si>
  <si>
    <t>IBOTIRAMA</t>
  </si>
  <si>
    <t>IGAPÓ AÇÚ</t>
  </si>
  <si>
    <t>IGUATEMI</t>
  </si>
  <si>
    <t>ILHA DAS FLORES</t>
  </si>
  <si>
    <t>ILHÉUS</t>
  </si>
  <si>
    <t>IMINAÃ</t>
  </si>
  <si>
    <t>INAJÁ</t>
  </si>
  <si>
    <t>INAMBÚ</t>
  </si>
  <si>
    <t>IPIXUNA</t>
  </si>
  <si>
    <t>ITACAJÁ</t>
  </si>
  <si>
    <t>ITACOAÍ</t>
  </si>
  <si>
    <t>ITAITUBA</t>
  </si>
  <si>
    <t>ITAMARAJU</t>
  </si>
  <si>
    <t>ITAPECERICA</t>
  </si>
  <si>
    <t>ITAPICURU</t>
  </si>
  <si>
    <t>ITAPIPOCA</t>
  </si>
  <si>
    <t>ITAREMA</t>
  </si>
  <si>
    <t>JACAMIM</t>
  </si>
  <si>
    <t>JACAREACANGA</t>
  </si>
  <si>
    <t>JAPIIM</t>
  </si>
  <si>
    <t>JAQUIRANA</t>
  </si>
  <si>
    <t>JATAPUZINHO</t>
  </si>
  <si>
    <t>JATOBÁ</t>
  </si>
  <si>
    <t>JERIPANKÓ</t>
  </si>
  <si>
    <t>JI-PARANÁ</t>
  </si>
  <si>
    <t>JORDAO</t>
  </si>
  <si>
    <t>JOSÉ BOITEUX</t>
  </si>
  <si>
    <t>JUARA</t>
  </si>
  <si>
    <t>JUAZEIRO</t>
  </si>
  <si>
    <t>JUÍNA</t>
  </si>
  <si>
    <t>JURUTI</t>
  </si>
  <si>
    <t>KALANKÓ</t>
  </si>
  <si>
    <t>KARAPOTÓ PLAKI-Ô</t>
  </si>
  <si>
    <t>KARAPOTÓ TERRA NOVA</t>
  </si>
  <si>
    <t>KARIRI-XOKÓ</t>
  </si>
  <si>
    <t>KARUAZU-KATOKINN</t>
  </si>
  <si>
    <t>KASSAWÁ</t>
  </si>
  <si>
    <t>KATÕ</t>
  </si>
  <si>
    <t>KOIUPANKÁ</t>
  </si>
  <si>
    <t>KUMARÚ</t>
  </si>
  <si>
    <t>KUMARUMÃ</t>
  </si>
  <si>
    <t>KUMENÊ</t>
  </si>
  <si>
    <t>KURUATUBA</t>
  </si>
  <si>
    <t>KWATÁ</t>
  </si>
  <si>
    <t>LADAINHA</t>
  </si>
  <si>
    <t>LARANJAL</t>
  </si>
  <si>
    <t>LEONARDO</t>
  </si>
  <si>
    <t>LONDRINA</t>
  </si>
  <si>
    <t>MAIA</t>
  </si>
  <si>
    <t>MAKIRA (NOVA JERUSALÉM)</t>
  </si>
  <si>
    <t>MALACACHETA</t>
  </si>
  <si>
    <t>MALOCA PAAPIU</t>
  </si>
  <si>
    <t>MANACAPURU</t>
  </si>
  <si>
    <t>MANAQUIRI</t>
  </si>
  <si>
    <t>MANCIO LIMA</t>
  </si>
  <si>
    <t>MANGA</t>
  </si>
  <si>
    <t>MANOA</t>
  </si>
  <si>
    <t>MANOEL URBANO</t>
  </si>
  <si>
    <t>MARABÁ</t>
  </si>
  <si>
    <t>MARACANAÚ</t>
  </si>
  <si>
    <t>MARÃIWATSEDE</t>
  </si>
  <si>
    <t>MARAJAÍ</t>
  </si>
  <si>
    <t>MARARI</t>
  </si>
  <si>
    <t>MARAUIÁ</t>
  </si>
  <si>
    <t>MARCAÇÃO</t>
  </si>
  <si>
    <t>MARECHAL THAUMATURGO</t>
  </si>
  <si>
    <t>MARRECÃO</t>
  </si>
  <si>
    <t>MASSARABÍ</t>
  </si>
  <si>
    <t>MATIRI</t>
  </si>
  <si>
    <t>MATURACÁ</t>
  </si>
  <si>
    <t>MATURUCA</t>
  </si>
  <si>
    <t>MÉDIO CURUÇA</t>
  </si>
  <si>
    <t>MÉDIO ITUÍ</t>
  </si>
  <si>
    <t>MÉDIO JAVARI</t>
  </si>
  <si>
    <t>MÉDIO PADAUIRI</t>
  </si>
  <si>
    <t>MÉDIO UAUPÉS</t>
  </si>
  <si>
    <t>MILHO</t>
  </si>
  <si>
    <t>MIRACATU</t>
  </si>
  <si>
    <t>MIRANDA</t>
  </si>
  <si>
    <t>MISSÃO CATRIMANI</t>
  </si>
  <si>
    <t>MISSÃO CURURU</t>
  </si>
  <si>
    <t>MISSÃO TIRIYÓ</t>
  </si>
  <si>
    <t>MONGAGUÁ</t>
  </si>
  <si>
    <t>MONSENHOR TABOSA</t>
  </si>
  <si>
    <t>MORADA NOVA</t>
  </si>
  <si>
    <t>MORRO</t>
  </si>
  <si>
    <t>MUCURA</t>
  </si>
  <si>
    <t>MUNICÍPIO DE BERURI</t>
  </si>
  <si>
    <t>MURUTINGA</t>
  </si>
  <si>
    <t>NAZARÉ DO ENUIXÍ</t>
  </si>
  <si>
    <t>NOSSA SENHORA DA SAÚDE</t>
  </si>
  <si>
    <t>NOVA ALDEIA</t>
  </si>
  <si>
    <t>NOVA ALEGRIA</t>
  </si>
  <si>
    <t>NOVA ESPERANÇA</t>
  </si>
  <si>
    <t>NOVA ITÁLIA</t>
  </si>
  <si>
    <t>NOVO ORIENTE</t>
  </si>
  <si>
    <t>NOVO PROGRESSO</t>
  </si>
  <si>
    <t>NOVO-DEMINI</t>
  </si>
  <si>
    <t>ORIXIMINA</t>
  </si>
  <si>
    <t>OSÓRIO</t>
  </si>
  <si>
    <t>OURILÂNDIA</t>
  </si>
  <si>
    <t>PAAPIU</t>
  </si>
  <si>
    <t>PACATUBA</t>
  </si>
  <si>
    <t>PALIMIÚ</t>
  </si>
  <si>
    <t>PANKARÁ</t>
  </si>
  <si>
    <t>PANKARURU ENTRE SERRAS</t>
  </si>
  <si>
    <t>PANTALEÃO</t>
  </si>
  <si>
    <t>PARAFURI</t>
  </si>
  <si>
    <t>PARAGOMINAS</t>
  </si>
  <si>
    <t>PARANAGUÁ</t>
  </si>
  <si>
    <t>PARANATINGA</t>
  </si>
  <si>
    <t>PARANHOS</t>
  </si>
  <si>
    <t>PARI-CACHOEIRA</t>
  </si>
  <si>
    <t>PASSO FUNDO</t>
  </si>
  <si>
    <t>PATOS</t>
  </si>
  <si>
    <t>PAU BRASIL</t>
  </si>
  <si>
    <t>PAUINI</t>
  </si>
  <si>
    <t>PAULO AFONSO</t>
  </si>
  <si>
    <t>PAVURÚ</t>
  </si>
  <si>
    <t>PEDRA BRANCA</t>
  </si>
  <si>
    <t>PEDRA PRETA</t>
  </si>
  <si>
    <t>PEDREIRA</t>
  </si>
  <si>
    <t>PEIXOTO DE AZEVEDO</t>
  </si>
  <si>
    <t>PERUÍBE</t>
  </si>
  <si>
    <t>PESQUEIRA</t>
  </si>
  <si>
    <t>PINDAÍBA</t>
  </si>
  <si>
    <t>PIUM</t>
  </si>
  <si>
    <t>PONTA DA SERRA</t>
  </si>
  <si>
    <t>PONTA NATAL</t>
  </si>
  <si>
    <t>PORANGA</t>
  </si>
  <si>
    <t>PORTO ALEGRE</t>
  </si>
  <si>
    <t>PORTO SEGURO</t>
  </si>
  <si>
    <t>PORTO WALTER</t>
  </si>
  <si>
    <t>PRADINHO</t>
  </si>
  <si>
    <t>QUITERIANÓPOLIS</t>
  </si>
  <si>
    <t>RANCHARIA</t>
  </si>
  <si>
    <t>RAPOSA I</t>
  </si>
  <si>
    <t>REDENÇÃO</t>
  </si>
  <si>
    <t>REGISTRO</t>
  </si>
  <si>
    <t>RESPLENDOR</t>
  </si>
  <si>
    <t>RESTINGA</t>
  </si>
  <si>
    <t>RIBEIRA DO POMBAL</t>
  </si>
  <si>
    <t>RIO PRETO DA EVA</t>
  </si>
  <si>
    <t>RIO SILVEIRA</t>
  </si>
  <si>
    <t>RIO TINTO</t>
  </si>
  <si>
    <t>RIOZINHO</t>
  </si>
  <si>
    <t>ROÇA</t>
  </si>
  <si>
    <t>RONDONÓPOLIS</t>
  </si>
  <si>
    <t>SAI CINZA</t>
  </si>
  <si>
    <t>SANGRADOURO</t>
  </si>
  <si>
    <t>SANTA CRUZ</t>
  </si>
  <si>
    <t>SANTA FE DO ARAGUAIA</t>
  </si>
  <si>
    <t>SANTA HELENA</t>
  </si>
  <si>
    <t>SANTA INÊS</t>
  </si>
  <si>
    <t>SANTA LUZIA DO PARÁ</t>
  </si>
  <si>
    <t>SANTA MARIA</t>
  </si>
  <si>
    <t>SANTA ROSA</t>
  </si>
  <si>
    <t>SANTA TEREZINHA</t>
  </si>
  <si>
    <t>SANTARÉM</t>
  </si>
  <si>
    <t>SÃO BENEDITO</t>
  </si>
  <si>
    <t>SÃO FÉLIX DO ARAGUAIA</t>
  </si>
  <si>
    <t>SÃO FÉLIX DO XINGU</t>
  </si>
  <si>
    <t>SÃO FRANCISCO</t>
  </si>
  <si>
    <t>SÃO GONÇALO DO AMARANTE</t>
  </si>
  <si>
    <t>SÃO JOAQUIM</t>
  </si>
  <si>
    <t>SÃO JOSÉ II</t>
  </si>
  <si>
    <t>SÃO MARCOS</t>
  </si>
  <si>
    <t>SÃO PAULO DE OLIVENÇA</t>
  </si>
  <si>
    <t>SÃO PEDRO</t>
  </si>
  <si>
    <t>SAUBA</t>
  </si>
  <si>
    <t>SEDE DO DSEI KAIAPÓ DO MT</t>
  </si>
  <si>
    <t>SEDE DO DSEI VALE DO JAVARI</t>
  </si>
  <si>
    <t>SENA MADUREIRA</t>
  </si>
  <si>
    <t>SERRA DO SOL</t>
  </si>
  <si>
    <t>SERRA DO TRUARÚ</t>
  </si>
  <si>
    <t>SERRINHA</t>
  </si>
  <si>
    <t>SIDROLÂNDIA</t>
  </si>
  <si>
    <t>SOROCAIMA II</t>
  </si>
  <si>
    <t>SUMARÉ</t>
  </si>
  <si>
    <t>SURUCUCU</t>
  </si>
  <si>
    <t>TACURU</t>
  </si>
  <si>
    <t>TAMBORIL</t>
  </si>
  <si>
    <t>TANGARÁ DA SERRA</t>
  </si>
  <si>
    <t>TAPERA</t>
  </si>
  <si>
    <t>TAPERERA</t>
  </si>
  <si>
    <t>TARACUÁ</t>
  </si>
  <si>
    <t>TARAUACÁ</t>
  </si>
  <si>
    <t>TAWAMIRIM</t>
  </si>
  <si>
    <t>TELES PIRES</t>
  </si>
  <si>
    <t>TINGUI BOTÓ</t>
  </si>
  <si>
    <t>TOCANTÍNIA</t>
  </si>
  <si>
    <t>TOCANTINÓPOLIS</t>
  </si>
  <si>
    <t>TOMÉ-AÇU</t>
  </si>
  <si>
    <t>TONANTINS</t>
  </si>
  <si>
    <t>TOOTOTOBI</t>
  </si>
  <si>
    <t>TOPÁZIO</t>
  </si>
  <si>
    <t>TUCUMÃ</t>
  </si>
  <si>
    <t>TUCURUÍ</t>
  </si>
  <si>
    <t>TUMIÃ</t>
  </si>
  <si>
    <t>TUNUÍ-CACHOEIRA</t>
  </si>
  <si>
    <t>UARINI</t>
  </si>
  <si>
    <t>UBATUBA</t>
  </si>
  <si>
    <t>UMARIAÇÚ I</t>
  </si>
  <si>
    <t>UMARIAÇÚ II</t>
  </si>
  <si>
    <t>UMIRITUBA</t>
  </si>
  <si>
    <t>URARICOERA</t>
  </si>
  <si>
    <t>URUCARÁ</t>
  </si>
  <si>
    <t>VENDAVAL</t>
  </si>
  <si>
    <t>VIAMÃO</t>
  </si>
  <si>
    <t>VILA BITENCOURT</t>
  </si>
  <si>
    <t>VILA NOVA I</t>
  </si>
  <si>
    <t>VILA NOVA II</t>
  </si>
  <si>
    <t>VISTA ALEGRE</t>
  </si>
  <si>
    <t>WAIKÁS</t>
  </si>
  <si>
    <t>WAPUTHA</t>
  </si>
  <si>
    <t>WARO APAMPU(POSTO MDK)</t>
  </si>
  <si>
    <t>WASSU COCAL</t>
  </si>
  <si>
    <t>WAWI</t>
  </si>
  <si>
    <t>WILIMON</t>
  </si>
  <si>
    <t>XITEI</t>
  </si>
  <si>
    <t>XOKÓ</t>
  </si>
  <si>
    <t>XUCURU DE CIMBRES</t>
  </si>
  <si>
    <t>XUCURU-KARIRI</t>
  </si>
  <si>
    <t>YAUARETÊ</t>
  </si>
  <si>
    <t>ZÉ DOCA</t>
  </si>
  <si>
    <t>1º Trimestre</t>
  </si>
  <si>
    <t>2º Trimestre</t>
  </si>
  <si>
    <t>3º Trimestre</t>
  </si>
  <si>
    <t>4º Trimestre</t>
  </si>
  <si>
    <t>Não colocar na faixa etária de "&lt; 1 ano" somente o total de crianças de 9-11 meses, por exemplo, e sim todos os menores de 1 ano de idade existentes naquela UF ou naquele Polo Base.</t>
  </si>
  <si>
    <t>Percentual da População Indígena com Esquema Vacinal Completo por Faixa Etária, UF sede de DSEI, Região e Distrito. Brasil, 2014*.</t>
  </si>
  <si>
    <r>
      <t>INDICADOR:</t>
    </r>
    <r>
      <rPr>
        <b/>
        <sz val="11"/>
        <rFont val="Calibri"/>
        <family val="2"/>
        <scheme val="minor"/>
      </rPr>
      <t xml:space="preserve"> </t>
    </r>
    <r>
      <rPr>
        <b/>
        <sz val="11"/>
        <color rgb="FF0070C0"/>
        <rFont val="Calibri"/>
        <family val="2"/>
        <scheme val="minor"/>
      </rPr>
      <t>77,5%</t>
    </r>
    <r>
      <rPr>
        <sz val="11"/>
        <color theme="1"/>
        <rFont val="Calibri"/>
        <family val="2"/>
        <scheme val="minor"/>
      </rPr>
      <t xml:space="preserve"> da população indígena com esquema completo de vacinação/março 75,0% Junho 76,0% Setembro 77,0% dezembro 77,5%</t>
    </r>
  </si>
  <si>
    <t>UF</t>
  </si>
  <si>
    <t>DSEI</t>
  </si>
  <si>
    <t>≥ 60 anos</t>
  </si>
  <si>
    <t>Pop</t>
  </si>
  <si>
    <t>Pessoas com Esq. Comp.</t>
  </si>
  <si>
    <t>Yanomami</t>
  </si>
  <si>
    <t>RR</t>
  </si>
  <si>
    <t>Fonte: DSEI/SESAI- grifados de amarelo são referentes ao 2º trimestre; Os de verde do 4º trimestre.</t>
  </si>
  <si>
    <t>Atualizado em 06/10/2015</t>
  </si>
  <si>
    <t>Percentual da População Indígena com Esquema Vacinal Completo por Faixa Etária, UF sede de DSEI, Região e Distrito. Brasil, 2015*.</t>
  </si>
  <si>
    <r>
      <t>INDICADOR:</t>
    </r>
    <r>
      <rPr>
        <b/>
        <sz val="11"/>
        <rFont val="Calibri"/>
        <family val="2"/>
        <scheme val="minor"/>
      </rPr>
      <t xml:space="preserve"> </t>
    </r>
    <r>
      <rPr>
        <b/>
        <sz val="11"/>
        <color rgb="FF0070C0"/>
        <rFont val="Calibri"/>
        <family val="2"/>
        <scheme val="minor"/>
      </rPr>
      <t>80,0%</t>
    </r>
    <r>
      <rPr>
        <sz val="11"/>
        <color theme="1"/>
        <rFont val="Calibri"/>
        <family val="2"/>
        <scheme val="minor"/>
      </rPr>
      <t xml:space="preserve"> da população indígena com esquema completo de vacinação</t>
    </r>
  </si>
  <si>
    <t>Fonte: DSEI/SESAI</t>
  </si>
  <si>
    <t xml:space="preserve">Atualizado em 03/10/2016 </t>
  </si>
  <si>
    <t>XIHOPI - Nº de pessoas com esquema completo</t>
  </si>
  <si>
    <t>BANDEIRA BRANCA - Nº de pessoas com esquema completo</t>
  </si>
  <si>
    <t>PARIMA - Nº de pessoas com esquema completo</t>
  </si>
  <si>
    <t>CACHOEIRA DO ARAÇÁ  - Nº de pessoas com esquema completo</t>
  </si>
  <si>
    <t xml:space="preserve">Sem informação </t>
  </si>
  <si>
    <t>2018-4° trimestre</t>
  </si>
  <si>
    <t>2019 - 4° trimestre</t>
  </si>
  <si>
    <t>2020 - 4° trimestre</t>
  </si>
  <si>
    <t>2021 - 4° trimestre</t>
  </si>
  <si>
    <t>2022 - 1° trimestre</t>
  </si>
  <si>
    <t>Planilha padronizada de imunização do 1° trimestre de 2022 (dados preliminares e sujeitos à revisão)</t>
  </si>
  <si>
    <t>Planilha padronizada de imunização do 4° trimestre de 2014 (dados sujeitos à revisão)</t>
  </si>
  <si>
    <t>Planilha padronizada de imunização do 4° trimestre de 2015 (dados sujeitos à revisão)</t>
  </si>
  <si>
    <t>Planilha padronizada de imunização do 4° trimestre de 2016 (dados sujeitos à revisão)</t>
  </si>
  <si>
    <t>Planilha padronizada de imunização do 4° trimestre de 2017 (dados sujeitos à revisão)</t>
  </si>
  <si>
    <t>Planilha padronizada de imunização do 4° trimestre de 2018 (dados sujeitos à revisão)</t>
  </si>
  <si>
    <t>Planilha padronizada de imunização do 4° trimestre de 2019 (dados sujeitos à revisão)</t>
  </si>
  <si>
    <t>Planilha padronizada de imunização do 4° trimestre de 2020 (dados sujeitos à revisão)</t>
  </si>
  <si>
    <t>Planilha padronizada de imunização do 4° trimestre de 2021 (dados preliminares e sujeitos à revisão)</t>
  </si>
  <si>
    <t>META 2016 - 77%</t>
  </si>
  <si>
    <t>META 2017 - 79,5%</t>
  </si>
  <si>
    <t>META 2018 - 82%</t>
  </si>
  <si>
    <t>META 2019 - 85%</t>
  </si>
  <si>
    <t>META 2020 - 86%</t>
  </si>
  <si>
    <t>META 2021 - 87,5%</t>
  </si>
  <si>
    <t>META 2022 - 88,5%</t>
  </si>
  <si>
    <t xml:space="preserve">                      Ministério da Saúde</t>
  </si>
  <si>
    <t xml:space="preserve">                      Secretaria Especial de Saúde Indígena</t>
  </si>
  <si>
    <t xml:space="preserve">                      Departamento de Atenção Primária a Saúde indígena</t>
  </si>
  <si>
    <t xml:space="preserve">                      Coordenação de Atributos e Promoção da Saúde Indígena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</si>
</sst>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font>
      <sz val="11"/>
      <color theme="1"/>
      <name val="Calibri"/>
      <family val="2"/>
      <scheme val="minor"/>
    </font>
    <font>
      <sz val="10"/>
      <name val="Times New Roman"/>
      <family val="1"/>
    </font>
    <font>
      <b/>
      <sz val="10"/>
      <name val="Times New Roman"/>
      <family val="1"/>
    </font>
    <font>
      <sz val="10"/>
      <color indexed="8"/>
      <name val="Times New Roman"/>
      <family val="1"/>
    </font>
    <font>
      <b/>
      <sz val="10"/>
      <color indexed="8"/>
      <name val="Times New Roman"/>
      <family val="1"/>
    </font>
    <font>
      <b/>
      <sz val="10"/>
      <color indexed="10"/>
      <name val="Times New Roman"/>
      <family val="1"/>
    </font>
    <font>
      <sz val="7"/>
      <name val="Times New Roman"/>
      <family val="1"/>
    </font>
    <font>
      <b/>
      <sz val="7"/>
      <name val="Times New Roman"/>
      <family val="1"/>
    </font>
    <font>
      <sz val="8"/>
      <name val="Times New Roman"/>
      <family val="1"/>
    </font>
    <font>
      <b/>
      <sz val="8"/>
      <name val="Times New Roman"/>
      <family val="1"/>
    </font>
    <font>
      <sz val="11"/>
      <name val="ＭＳ Ｐゴシック"/>
      <charset val="128"/>
    </font>
    <font>
      <b/>
      <sz val="12"/>
      <color theme="1"/>
      <name val="Arial"/>
      <family val="2"/>
    </font>
    <font>
      <sz val="11"/>
      <color rgb="FFFF0000"/>
      <name val="Calibri"/>
      <family val="2"/>
      <scheme val="minor"/>
    </font>
    <font>
      <b/>
      <sz val="11"/>
      <color theme="1"/>
      <name val="Calibri"/>
      <family val="2"/>
      <scheme val="minor"/>
    </font>
    <font>
      <sz val="10"/>
      <name val="Arial"/>
      <family val="2"/>
    </font>
    <font>
      <sz val="10"/>
      <name val="Arial"/>
      <family val="2"/>
    </font>
    <font>
      <sz val="11"/>
      <name val="Calibri"/>
      <family val="2"/>
      <scheme val="minor"/>
    </font>
    <font>
      <b/>
      <sz val="11"/>
      <name val="Calibri"/>
      <family val="2"/>
      <scheme val="minor"/>
    </font>
    <font>
      <b/>
      <sz val="11"/>
      <color rgb="FF0070C0"/>
      <name val="Calibri"/>
      <family val="2"/>
      <scheme val="minor"/>
    </font>
    <font>
      <b/>
      <sz val="11"/>
      <name val="Calibri"/>
      <family val="2"/>
    </font>
    <font>
      <sz val="10"/>
      <color indexed="8"/>
      <name val="Times New Roman"/>
      <family val="1"/>
    </font>
    <font>
      <sz val="11"/>
      <color theme="1"/>
      <name val="Arial"/>
      <family val="2"/>
    </font>
    <font>
      <b/>
      <sz val="10"/>
      <color rgb="FFFF0000"/>
      <name val="Times New Roman"/>
      <family val="1"/>
    </font>
    <font>
      <sz val="12"/>
      <color rgb="FF000000"/>
      <name val="Calibri"/>
      <family val="2"/>
      <scheme val="minor"/>
    </font>
    <font>
      <b/>
      <sz val="12"/>
      <color rgb="FF000000"/>
      <name val="Calibri"/>
      <family val="2"/>
      <scheme val="minor"/>
    </font>
  </fonts>
  <fills count="7">
    <fill>
      <patternFill patternType="none"/>
    </fill>
    <fill>
      <patternFill patternType="gray125"/>
    </fill>
    <fill>
      <patternFill patternType="solid">
        <fgColor theme="0"/>
        <bgColor indexed="64"/>
      </patternFill>
    </fill>
    <fill>
      <patternFill patternType="gray125">
        <bgColor indexed="22"/>
      </patternFill>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s>
  <cellStyleXfs count="5">
    <xf numFmtId="0" fontId="0" fillId="0" borderId="0"/>
    <xf numFmtId="0" fontId="10" fillId="0" borderId="0"/>
    <xf numFmtId="0" fontId="15" fillId="0" borderId="0"/>
    <xf numFmtId="0" fontId="15" fillId="0" borderId="0"/>
    <xf numFmtId="0" fontId="21" fillId="0" borderId="0"/>
  </cellStyleXfs>
  <cellXfs count="696">
    <xf numFmtId="0" fontId="0" fillId="0" borderId="0" xfId="0"/>
    <xf numFmtId="0" fontId="1" fillId="0" borderId="0" xfId="1" applyFont="1" applyAlignment="1">
      <alignment vertical="center"/>
    </xf>
    <xf numFmtId="0" fontId="1" fillId="0" borderId="0" xfId="1" applyFont="1" applyAlignment="1">
      <alignment horizontal="right" vertical="center"/>
    </xf>
    <xf numFmtId="0" fontId="1" fillId="0" borderId="0" xfId="1" applyFont="1" applyAlignment="1">
      <alignment horizontal="center" vertical="center"/>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center"/>
      <protection locked="0"/>
    </xf>
    <xf numFmtId="0" fontId="3" fillId="0" borderId="15" xfId="1" applyFont="1" applyBorder="1" applyAlignment="1" applyProtection="1">
      <alignment horizontal="center" vertical="top"/>
      <protection locked="0"/>
    </xf>
    <xf numFmtId="0" fontId="4" fillId="0" borderId="11" xfId="1" applyFont="1" applyBorder="1" applyAlignment="1" applyProtection="1">
      <alignment horizontal="left" vertical="center"/>
      <protection locked="0"/>
    </xf>
    <xf numFmtId="0" fontId="3" fillId="3" borderId="3" xfId="1" applyFont="1" applyFill="1" applyBorder="1" applyAlignment="1" applyProtection="1">
      <alignment horizontal="center" vertical="center"/>
    </xf>
    <xf numFmtId="0" fontId="1" fillId="0" borderId="0" xfId="1" applyFont="1" applyAlignment="1" applyProtection="1">
      <alignment horizontal="center" vertical="center"/>
      <protection locked="0"/>
    </xf>
    <xf numFmtId="164" fontId="5" fillId="0" borderId="18" xfId="1" applyNumberFormat="1" applyFont="1" applyBorder="1" applyAlignment="1" applyProtection="1">
      <alignment horizontal="center" vertical="center"/>
    </xf>
    <xf numFmtId="0" fontId="1" fillId="0" borderId="0" xfId="1" applyFont="1" applyAlignment="1" applyProtection="1">
      <alignment vertical="center"/>
    </xf>
    <xf numFmtId="0" fontId="2" fillId="0" borderId="0" xfId="1" applyFont="1" applyAlignment="1" applyProtection="1">
      <alignment vertical="center"/>
    </xf>
    <xf numFmtId="0" fontId="1" fillId="0" borderId="0" xfId="1" applyFont="1" applyAlignment="1" applyProtection="1">
      <alignment horizontal="right" vertical="center"/>
    </xf>
    <xf numFmtId="0" fontId="1" fillId="0" borderId="0" xfId="1" applyFont="1" applyAlignment="1" applyProtection="1">
      <alignment horizontal="center" vertical="center"/>
    </xf>
    <xf numFmtId="0" fontId="10" fillId="0" borderId="0" xfId="1" applyFont="1"/>
    <xf numFmtId="0" fontId="10" fillId="0" borderId="0" xfId="1" applyFont="1" applyAlignment="1">
      <alignment horizontal="center"/>
    </xf>
    <xf numFmtId="0" fontId="4" fillId="0" borderId="4" xfId="1" applyFont="1" applyBorder="1" applyAlignment="1" applyProtection="1">
      <alignment horizontal="center" vertical="center"/>
    </xf>
    <xf numFmtId="0" fontId="4" fillId="0" borderId="3" xfId="1" applyFont="1" applyBorder="1" applyAlignment="1" applyProtection="1">
      <alignment horizontal="center" vertical="center"/>
    </xf>
    <xf numFmtId="0" fontId="3" fillId="3" borderId="4" xfId="1" applyFont="1" applyFill="1" applyBorder="1" applyAlignment="1" applyProtection="1">
      <alignment horizontal="left" vertical="center"/>
    </xf>
    <xf numFmtId="0" fontId="4" fillId="0" borderId="11" xfId="1" applyFont="1" applyBorder="1" applyAlignment="1" applyProtection="1">
      <alignment horizontal="left" vertical="center"/>
    </xf>
    <xf numFmtId="0" fontId="3" fillId="0" borderId="11" xfId="1" applyFont="1" applyBorder="1" applyAlignment="1" applyProtection="1">
      <alignment horizontal="left" vertical="center" wrapText="1"/>
    </xf>
    <xf numFmtId="0" fontId="3" fillId="0" borderId="10" xfId="1" applyFont="1" applyBorder="1" applyAlignment="1" applyProtection="1">
      <alignment horizontal="left" vertical="center"/>
    </xf>
    <xf numFmtId="0" fontId="3" fillId="0" borderId="15" xfId="1" applyFont="1" applyFill="1" applyBorder="1" applyAlignment="1" applyProtection="1">
      <alignment horizontal="center" vertical="center"/>
    </xf>
    <xf numFmtId="0" fontId="6" fillId="0" borderId="0" xfId="1" applyFont="1" applyAlignment="1" applyProtection="1">
      <alignment horizontal="lef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8" fillId="0" borderId="0" xfId="1" applyFont="1" applyAlignment="1" applyProtection="1">
      <alignment vertical="center"/>
    </xf>
    <xf numFmtId="0" fontId="1" fillId="0" borderId="0" xfId="1" applyFont="1" applyAlignment="1" applyProtection="1">
      <alignment vertical="center"/>
      <protection locked="0"/>
    </xf>
    <xf numFmtId="0" fontId="1" fillId="0" borderId="0" xfId="1" applyFont="1" applyAlignment="1" applyProtection="1">
      <alignment vertical="center" wrapText="1"/>
      <protection locked="0"/>
    </xf>
    <xf numFmtId="0" fontId="11" fillId="0" borderId="0" xfId="0" applyFont="1" applyAlignment="1">
      <alignment horizontal="justify" vertical="center"/>
    </xf>
    <xf numFmtId="0" fontId="2" fillId="0" borderId="0" xfId="1" applyFont="1" applyAlignment="1" applyProtection="1">
      <alignment horizontal="left" vertical="center"/>
    </xf>
    <xf numFmtId="0" fontId="1" fillId="0" borderId="0" xfId="1" applyFont="1" applyAlignment="1">
      <alignment vertical="center"/>
    </xf>
    <xf numFmtId="0" fontId="1" fillId="0" borderId="0" xfId="1" applyFont="1" applyAlignment="1">
      <alignment horizontal="right" vertical="center"/>
    </xf>
    <xf numFmtId="0" fontId="1" fillId="0" borderId="0" xfId="1" applyFont="1" applyAlignment="1">
      <alignment horizontal="center" vertical="center"/>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center"/>
      <protection locked="0"/>
    </xf>
    <xf numFmtId="0" fontId="3" fillId="0" borderId="15" xfId="1" applyFont="1" applyBorder="1" applyAlignment="1" applyProtection="1">
      <alignment horizontal="center" vertical="top"/>
      <protection locked="0"/>
    </xf>
    <xf numFmtId="0" fontId="3" fillId="3" borderId="3" xfId="1" applyFont="1" applyFill="1" applyBorder="1" applyAlignment="1" applyProtection="1">
      <alignment horizontal="center" vertical="center"/>
    </xf>
    <xf numFmtId="164" fontId="5" fillId="0" borderId="18" xfId="1" applyNumberFormat="1" applyFont="1" applyBorder="1" applyAlignment="1" applyProtection="1">
      <alignment horizontal="center" vertical="center"/>
    </xf>
    <xf numFmtId="0" fontId="1" fillId="0" borderId="0" xfId="1" applyFont="1" applyAlignment="1" applyProtection="1">
      <alignment vertical="center"/>
    </xf>
    <xf numFmtId="0" fontId="2" fillId="0" borderId="0" xfId="1" applyFont="1" applyAlignment="1" applyProtection="1">
      <alignment vertical="center"/>
    </xf>
    <xf numFmtId="0" fontId="1" fillId="0" borderId="0" xfId="1" applyFont="1" applyAlignment="1" applyProtection="1">
      <alignment horizontal="right" vertical="center"/>
    </xf>
    <xf numFmtId="0" fontId="1" fillId="0" borderId="0" xfId="1" applyFont="1" applyAlignment="1" applyProtection="1">
      <alignment horizontal="center" vertical="center"/>
    </xf>
    <xf numFmtId="0" fontId="2" fillId="0" borderId="0" xfId="1" applyFont="1" applyAlignment="1" applyProtection="1">
      <alignment horizontal="left" vertical="center"/>
    </xf>
    <xf numFmtId="0" fontId="4" fillId="0" borderId="4" xfId="1" applyFont="1" applyBorder="1" applyAlignment="1" applyProtection="1">
      <alignment horizontal="center" vertical="center"/>
    </xf>
    <xf numFmtId="0" fontId="4" fillId="0" borderId="3" xfId="1" applyFont="1" applyBorder="1" applyAlignment="1" applyProtection="1">
      <alignment horizontal="center" vertical="center"/>
    </xf>
    <xf numFmtId="0" fontId="3" fillId="3" borderId="4" xfId="1" applyFont="1" applyFill="1" applyBorder="1" applyAlignment="1" applyProtection="1">
      <alignment horizontal="left" vertical="center"/>
    </xf>
    <xf numFmtId="0" fontId="4" fillId="0" borderId="11" xfId="1" applyFont="1" applyBorder="1" applyAlignment="1" applyProtection="1">
      <alignment horizontal="left" vertical="center"/>
    </xf>
    <xf numFmtId="0" fontId="3" fillId="0" borderId="11" xfId="1" applyFont="1" applyBorder="1" applyAlignment="1" applyProtection="1">
      <alignment horizontal="left" vertical="center" wrapText="1"/>
    </xf>
    <xf numFmtId="0" fontId="3" fillId="0" borderId="10" xfId="1" applyFont="1" applyBorder="1" applyAlignment="1" applyProtection="1">
      <alignment horizontal="left" vertical="center"/>
    </xf>
    <xf numFmtId="0" fontId="8" fillId="0" borderId="0" xfId="1" applyFont="1" applyAlignment="1" applyProtection="1">
      <alignment vertical="center"/>
    </xf>
    <xf numFmtId="0" fontId="0" fillId="0" borderId="0" xfId="0" applyFont="1" applyAlignment="1">
      <alignment horizontal="center"/>
    </xf>
    <xf numFmtId="164" fontId="16" fillId="0" borderId="0" xfId="0" applyNumberFormat="1" applyFont="1" applyAlignment="1">
      <alignment horizontal="center"/>
    </xf>
    <xf numFmtId="0" fontId="16" fillId="0" borderId="0" xfId="0" applyFont="1" applyAlignment="1">
      <alignment horizontal="center"/>
    </xf>
    <xf numFmtId="1" fontId="16" fillId="0" borderId="0" xfId="0" applyNumberFormat="1" applyFont="1" applyAlignment="1">
      <alignment horizontal="center"/>
    </xf>
    <xf numFmtId="0" fontId="17" fillId="0" borderId="0" xfId="0" applyFont="1" applyBorder="1" applyAlignment="1">
      <alignment vertical="center"/>
    </xf>
    <xf numFmtId="0" fontId="17" fillId="0" borderId="0" xfId="0" applyFont="1" applyAlignment="1"/>
    <xf numFmtId="164" fontId="17" fillId="0" borderId="0" xfId="0" applyNumberFormat="1" applyFont="1" applyAlignment="1"/>
    <xf numFmtId="0" fontId="16" fillId="0" borderId="0" xfId="0" applyFont="1" applyAlignment="1">
      <alignment horizontal="left"/>
    </xf>
    <xf numFmtId="0" fontId="17" fillId="0" borderId="0" xfId="0" applyFont="1" applyAlignment="1">
      <alignment horizontal="left"/>
    </xf>
    <xf numFmtId="0" fontId="17" fillId="0" borderId="14" xfId="0" applyFont="1" applyBorder="1" applyAlignment="1">
      <alignment horizontal="left"/>
    </xf>
    <xf numFmtId="164" fontId="16" fillId="0" borderId="14" xfId="0" applyNumberFormat="1" applyFont="1" applyBorder="1" applyAlignment="1">
      <alignment horizontal="center"/>
    </xf>
    <xf numFmtId="0" fontId="16" fillId="0" borderId="0" xfId="0" applyFont="1" applyBorder="1" applyAlignment="1">
      <alignment horizontal="center"/>
    </xf>
    <xf numFmtId="164" fontId="16" fillId="0" borderId="0" xfId="0" applyNumberFormat="1" applyFont="1" applyBorder="1" applyAlignment="1">
      <alignment horizontal="center"/>
    </xf>
    <xf numFmtId="0" fontId="16" fillId="0" borderId="14" xfId="0" applyFont="1" applyBorder="1" applyAlignment="1">
      <alignment horizontal="center"/>
    </xf>
    <xf numFmtId="1" fontId="16" fillId="0" borderId="14" xfId="0" applyNumberFormat="1" applyFont="1" applyBorder="1" applyAlignment="1">
      <alignment horizontal="center"/>
    </xf>
    <xf numFmtId="0" fontId="17" fillId="5" borderId="23" xfId="0" applyFont="1" applyFill="1" applyBorder="1" applyAlignment="1">
      <alignment horizontal="center" vertical="center"/>
    </xf>
    <xf numFmtId="0" fontId="17" fillId="5" borderId="24" xfId="0" applyFont="1" applyFill="1" applyBorder="1" applyAlignment="1">
      <alignment horizontal="center" wrapText="1"/>
    </xf>
    <xf numFmtId="164" fontId="17" fillId="5" borderId="20" xfId="0" applyNumberFormat="1" applyFont="1" applyFill="1" applyBorder="1" applyAlignment="1">
      <alignment horizontal="center" vertical="center"/>
    </xf>
    <xf numFmtId="0" fontId="17" fillId="5" borderId="2" xfId="0" applyFont="1" applyFill="1" applyBorder="1" applyAlignment="1">
      <alignment horizontal="center" vertical="center"/>
    </xf>
    <xf numFmtId="0" fontId="17" fillId="5" borderId="5" xfId="0" applyFont="1" applyFill="1" applyBorder="1" applyAlignment="1">
      <alignment horizontal="center" wrapText="1"/>
    </xf>
    <xf numFmtId="164" fontId="17" fillId="5" borderId="7" xfId="0" applyNumberFormat="1" applyFont="1" applyFill="1" applyBorder="1" applyAlignment="1">
      <alignment horizontal="center" vertical="center"/>
    </xf>
    <xf numFmtId="0" fontId="17" fillId="5" borderId="16" xfId="0" applyFont="1" applyFill="1" applyBorder="1" applyAlignment="1">
      <alignment horizontal="center" vertical="center"/>
    </xf>
    <xf numFmtId="0" fontId="17" fillId="5" borderId="14" xfId="0" applyFont="1" applyFill="1" applyBorder="1" applyAlignment="1">
      <alignment horizontal="center" vertical="center"/>
    </xf>
    <xf numFmtId="1" fontId="17" fillId="5" borderId="1" xfId="0" applyNumberFormat="1" applyFont="1" applyFill="1" applyBorder="1" applyAlignment="1">
      <alignment horizontal="center" vertical="center"/>
    </xf>
    <xf numFmtId="1" fontId="17" fillId="5" borderId="5" xfId="0" applyNumberFormat="1" applyFont="1" applyFill="1" applyBorder="1" applyAlignment="1">
      <alignment horizontal="center" wrapText="1"/>
    </xf>
    <xf numFmtId="164" fontId="17" fillId="5" borderId="6" xfId="0" applyNumberFormat="1" applyFont="1" applyFill="1" applyBorder="1" applyAlignment="1">
      <alignment horizontal="center" vertical="center"/>
    </xf>
    <xf numFmtId="0" fontId="17" fillId="5" borderId="1" xfId="0" applyFont="1" applyFill="1" applyBorder="1" applyAlignment="1">
      <alignment horizontal="center" vertical="center"/>
    </xf>
    <xf numFmtId="164" fontId="12" fillId="0" borderId="9" xfId="0" applyNumberFormat="1" applyFont="1" applyBorder="1" applyAlignment="1">
      <alignment horizontal="center"/>
    </xf>
    <xf numFmtId="0" fontId="16" fillId="0" borderId="8" xfId="0" applyNumberFormat="1" applyFont="1" applyBorder="1" applyAlignment="1">
      <alignment horizontal="center"/>
    </xf>
    <xf numFmtId="164" fontId="12" fillId="0" borderId="27" xfId="0" applyNumberFormat="1" applyFont="1" applyBorder="1" applyAlignment="1">
      <alignment horizontal="center"/>
    </xf>
    <xf numFmtId="3" fontId="16" fillId="0" borderId="22" xfId="0" applyNumberFormat="1" applyFont="1" applyBorder="1" applyAlignment="1">
      <alignment horizontal="center"/>
    </xf>
    <xf numFmtId="3" fontId="16" fillId="0" borderId="8" xfId="0" applyNumberFormat="1" applyFont="1" applyBorder="1" applyAlignment="1">
      <alignment horizontal="center"/>
    </xf>
    <xf numFmtId="3" fontId="16" fillId="0" borderId="12" xfId="0" applyNumberFormat="1" applyFont="1" applyBorder="1" applyAlignment="1">
      <alignment horizontal="center"/>
    </xf>
    <xf numFmtId="164" fontId="16" fillId="0" borderId="27" xfId="0" applyNumberFormat="1" applyFont="1" applyBorder="1" applyAlignment="1">
      <alignment horizontal="center"/>
    </xf>
    <xf numFmtId="1" fontId="16" fillId="0" borderId="22" xfId="0" applyNumberFormat="1" applyFont="1" applyBorder="1" applyAlignment="1">
      <alignment horizontal="center"/>
    </xf>
    <xf numFmtId="1" fontId="16" fillId="0" borderId="8" xfId="0" applyNumberFormat="1" applyFont="1" applyBorder="1" applyAlignment="1">
      <alignment horizontal="center"/>
    </xf>
    <xf numFmtId="164" fontId="16" fillId="0" borderId="9" xfId="0" applyNumberFormat="1" applyFont="1" applyBorder="1" applyAlignment="1">
      <alignment horizontal="center"/>
    </xf>
    <xf numFmtId="3" fontId="16" fillId="0" borderId="22" xfId="0" applyNumberFormat="1" applyFont="1" applyFill="1" applyBorder="1" applyAlignment="1">
      <alignment horizontal="center"/>
    </xf>
    <xf numFmtId="3" fontId="16" fillId="0" borderId="8" xfId="0" applyNumberFormat="1" applyFont="1" applyFill="1" applyBorder="1" applyAlignment="1">
      <alignment horizontal="center"/>
    </xf>
    <xf numFmtId="164" fontId="16" fillId="0" borderId="9" xfId="0" applyNumberFormat="1" applyFont="1" applyFill="1" applyBorder="1" applyAlignment="1">
      <alignment horizontal="center"/>
    </xf>
    <xf numFmtId="164" fontId="0" fillId="0" borderId="0" xfId="0" applyNumberFormat="1" applyFont="1" applyBorder="1" applyAlignment="1">
      <alignment horizontal="center"/>
    </xf>
    <xf numFmtId="3" fontId="0" fillId="0" borderId="0" xfId="0" applyNumberFormat="1" applyFont="1" applyBorder="1" applyAlignment="1">
      <alignment horizontal="center"/>
    </xf>
    <xf numFmtId="0" fontId="16" fillId="4" borderId="27" xfId="0" applyFont="1" applyFill="1" applyBorder="1" applyAlignment="1">
      <alignment wrapText="1"/>
    </xf>
    <xf numFmtId="0" fontId="0" fillId="0" borderId="22" xfId="0" applyFont="1" applyBorder="1" applyAlignment="1">
      <alignment horizontal="center"/>
    </xf>
    <xf numFmtId="0" fontId="0" fillId="0" borderId="12" xfId="0" applyFont="1" applyBorder="1" applyAlignment="1">
      <alignment horizontal="center"/>
    </xf>
    <xf numFmtId="0" fontId="16" fillId="0" borderId="22" xfId="0" applyNumberFormat="1" applyFont="1" applyBorder="1" applyAlignment="1">
      <alignment horizontal="center"/>
    </xf>
    <xf numFmtId="1" fontId="16" fillId="0" borderId="12" xfId="0" applyNumberFormat="1" applyFont="1" applyBorder="1" applyAlignment="1">
      <alignment horizontal="center"/>
    </xf>
    <xf numFmtId="164" fontId="0" fillId="0" borderId="0" xfId="0" applyNumberFormat="1" applyFont="1" applyAlignment="1">
      <alignment horizontal="center"/>
    </xf>
    <xf numFmtId="3" fontId="14" fillId="0" borderId="0" xfId="0" applyNumberFormat="1" applyFont="1" applyBorder="1"/>
    <xf numFmtId="3" fontId="16" fillId="0" borderId="0" xfId="0" applyNumberFormat="1" applyFont="1" applyAlignment="1">
      <alignment horizontal="center"/>
    </xf>
    <xf numFmtId="3" fontId="0" fillId="0" borderId="0" xfId="0" applyNumberFormat="1" applyFont="1" applyAlignment="1">
      <alignment horizontal="left" vertical="center"/>
    </xf>
    <xf numFmtId="0" fontId="16" fillId="0" borderId="22" xfId="0" applyFont="1" applyBorder="1" applyAlignment="1">
      <alignment horizontal="center" vertical="center" wrapText="1"/>
    </xf>
    <xf numFmtId="164" fontId="17" fillId="5" borderId="25" xfId="0" applyNumberFormat="1" applyFont="1" applyFill="1" applyBorder="1" applyAlignment="1">
      <alignment horizontal="center" vertical="center"/>
    </xf>
    <xf numFmtId="0" fontId="17" fillId="5" borderId="17" xfId="0" applyFont="1" applyFill="1" applyBorder="1" applyAlignment="1">
      <alignment horizontal="center" vertical="center"/>
    </xf>
    <xf numFmtId="0" fontId="17" fillId="5" borderId="13" xfId="0" applyFont="1" applyFill="1" applyBorder="1" applyAlignment="1">
      <alignment horizontal="center" vertical="center"/>
    </xf>
    <xf numFmtId="0" fontId="16" fillId="6" borderId="27" xfId="0" applyFont="1" applyFill="1" applyBorder="1" applyAlignment="1">
      <alignment wrapText="1"/>
    </xf>
    <xf numFmtId="3" fontId="0" fillId="0" borderId="19" xfId="0" applyNumberFormat="1" applyFont="1" applyBorder="1" applyAlignment="1">
      <alignment horizontal="center"/>
    </xf>
    <xf numFmtId="0" fontId="16" fillId="2" borderId="22" xfId="0" applyFont="1" applyFill="1" applyBorder="1" applyAlignment="1">
      <alignment horizontal="center" vertical="center" wrapText="1"/>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4"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164" fontId="5" fillId="0" borderId="18" xfId="1" applyNumberFormat="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1" fillId="0" borderId="0" xfId="1" applyFont="1" applyAlignment="1" applyProtection="1">
      <alignment vertical="center"/>
    </xf>
    <xf numFmtId="0" fontId="1" fillId="0" borderId="0" xfId="1" applyFont="1" applyAlignment="1" applyProtection="1">
      <alignment horizontal="right" vertical="center"/>
    </xf>
    <xf numFmtId="0" fontId="2" fillId="0" borderId="0" xfId="1" applyFont="1" applyAlignment="1" applyProtection="1">
      <alignment vertical="center"/>
    </xf>
    <xf numFmtId="0" fontId="2" fillId="0" borderId="0" xfId="1" applyFont="1" applyAlignment="1" applyProtection="1">
      <alignment horizontal="left" vertical="center"/>
    </xf>
    <xf numFmtId="0" fontId="4" fillId="0" borderId="4" xfId="1" applyFont="1" applyBorder="1" applyAlignment="1" applyProtection="1">
      <alignment horizontal="center" vertical="center"/>
    </xf>
    <xf numFmtId="0" fontId="4" fillId="0" borderId="3" xfId="1" applyFont="1" applyBorder="1" applyAlignment="1" applyProtection="1">
      <alignment horizontal="center" vertical="center"/>
    </xf>
    <xf numFmtId="0" fontId="3" fillId="3" borderId="4" xfId="1" applyFont="1" applyFill="1" applyBorder="1" applyAlignment="1" applyProtection="1">
      <alignment horizontal="left" vertical="center"/>
    </xf>
    <xf numFmtId="0" fontId="3" fillId="3" borderId="3" xfId="1" applyFont="1" applyFill="1" applyBorder="1" applyAlignment="1" applyProtection="1">
      <alignment horizontal="center" vertical="center"/>
    </xf>
    <xf numFmtId="0" fontId="4" fillId="0" borderId="11" xfId="1" applyFont="1" applyBorder="1" applyAlignment="1" applyProtection="1">
      <alignment horizontal="left" vertical="center"/>
    </xf>
    <xf numFmtId="0" fontId="3" fillId="0" borderId="15" xfId="1" applyFont="1" applyBorder="1" applyAlignment="1" applyProtection="1">
      <alignment horizontal="center" vertical="center"/>
    </xf>
    <xf numFmtId="0" fontId="3" fillId="0" borderId="11" xfId="1" applyFont="1" applyBorder="1" applyAlignment="1" applyProtection="1">
      <alignment horizontal="left" vertical="center" wrapText="1"/>
    </xf>
    <xf numFmtId="0" fontId="3" fillId="0" borderId="10" xfId="1" applyFont="1" applyBorder="1" applyAlignment="1" applyProtection="1">
      <alignment horizontal="left" vertical="center"/>
    </xf>
    <xf numFmtId="164" fontId="5" fillId="0" borderId="18" xfId="1" applyNumberFormat="1" applyFont="1" applyBorder="1" applyAlignment="1" applyProtection="1">
      <alignment horizontal="center" vertical="center"/>
    </xf>
    <xf numFmtId="0" fontId="4" fillId="0" borderId="11" xfId="1" applyFont="1" applyBorder="1" applyAlignment="1" applyProtection="1">
      <alignment horizontal="left" vertical="center"/>
      <protection locked="0"/>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1" fillId="0" borderId="0" xfId="1" applyFont="1" applyAlignment="1" applyProtection="1">
      <alignment horizontal="right" vertical="center"/>
    </xf>
    <xf numFmtId="0" fontId="2" fillId="0" borderId="0" xfId="1" applyFont="1" applyAlignment="1" applyProtection="1">
      <alignment horizontal="left" vertical="center"/>
    </xf>
    <xf numFmtId="0" fontId="2" fillId="0" borderId="0" xfId="1" applyFont="1" applyAlignment="1" applyProtection="1">
      <alignment vertical="center"/>
    </xf>
    <xf numFmtId="0" fontId="4" fillId="0" borderId="4" xfId="1" applyFont="1" applyBorder="1" applyAlignment="1" applyProtection="1">
      <alignment horizontal="center" vertical="center"/>
    </xf>
    <xf numFmtId="0" fontId="4" fillId="0" borderId="3" xfId="1" applyFont="1" applyBorder="1" applyAlignment="1" applyProtection="1">
      <alignment horizontal="center" vertical="center"/>
    </xf>
    <xf numFmtId="0" fontId="3" fillId="3" borderId="4" xfId="1" applyFont="1" applyFill="1" applyBorder="1" applyAlignment="1" applyProtection="1">
      <alignment horizontal="left" vertical="center"/>
    </xf>
    <xf numFmtId="0" fontId="3" fillId="3" borderId="3" xfId="1" applyFont="1" applyFill="1" applyBorder="1" applyAlignment="1" applyProtection="1">
      <alignment horizontal="center" vertical="center"/>
    </xf>
    <xf numFmtId="0" fontId="4" fillId="0" borderId="11" xfId="1" applyFont="1" applyBorder="1" applyAlignment="1" applyProtection="1">
      <alignment horizontal="left" vertical="center"/>
    </xf>
    <xf numFmtId="0" fontId="3" fillId="0" borderId="15" xfId="1" applyFont="1" applyBorder="1" applyAlignment="1" applyProtection="1">
      <alignment horizontal="center" vertical="center"/>
    </xf>
    <xf numFmtId="0" fontId="3" fillId="0" borderId="11" xfId="1" applyFont="1" applyBorder="1" applyAlignment="1" applyProtection="1">
      <alignment horizontal="left" vertical="center" wrapText="1"/>
    </xf>
    <xf numFmtId="0" fontId="3" fillId="0" borderId="10" xfId="1" applyFont="1" applyBorder="1" applyAlignment="1" applyProtection="1">
      <alignment horizontal="left" vertical="center"/>
    </xf>
    <xf numFmtId="164" fontId="5" fillId="0" borderId="18" xfId="1" applyNumberFormat="1" applyFont="1" applyBorder="1" applyAlignment="1" applyProtection="1">
      <alignment horizontal="center" vertical="center"/>
    </xf>
    <xf numFmtId="0" fontId="4" fillId="0" borderId="11" xfId="1" applyFont="1" applyBorder="1" applyAlignment="1" applyProtection="1">
      <alignment horizontal="left" vertical="center"/>
      <protection locked="0"/>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1" fillId="0" borderId="0" xfId="1" applyFont="1" applyAlignment="1" applyProtection="1">
      <alignment vertical="center"/>
    </xf>
    <xf numFmtId="0" fontId="1" fillId="0" borderId="0" xfId="1" applyFont="1" applyAlignment="1" applyProtection="1">
      <alignment horizontal="center" vertical="center"/>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15" xfId="1" applyFont="1" applyBorder="1" applyAlignment="1" applyProtection="1">
      <alignment horizontal="center" vertical="top"/>
      <protection locked="0"/>
    </xf>
    <xf numFmtId="0" fontId="20" fillId="0" borderId="15" xfId="1" applyFont="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1" fillId="0" borderId="0" xfId="1" applyFont="1" applyAlignment="1" applyProtection="1">
      <alignment vertical="center"/>
    </xf>
    <xf numFmtId="0" fontId="1" fillId="0" borderId="0" xfId="1" applyFont="1" applyAlignment="1" applyProtection="1">
      <alignment horizontal="right" vertical="center"/>
    </xf>
    <xf numFmtId="0" fontId="2" fillId="0" borderId="0" xfId="1" applyFont="1" applyAlignment="1" applyProtection="1">
      <alignment vertical="center"/>
    </xf>
    <xf numFmtId="0" fontId="2" fillId="0" borderId="0" xfId="1" applyFont="1" applyAlignment="1" applyProtection="1">
      <alignment horizontal="left" vertical="center"/>
    </xf>
    <xf numFmtId="0" fontId="4" fillId="0" borderId="4" xfId="1" applyFont="1" applyBorder="1" applyAlignment="1" applyProtection="1">
      <alignment horizontal="center" vertical="center"/>
    </xf>
    <xf numFmtId="0" fontId="4" fillId="0" borderId="3" xfId="1" applyFont="1" applyBorder="1" applyAlignment="1" applyProtection="1">
      <alignment horizontal="center" vertical="center"/>
    </xf>
    <xf numFmtId="0" fontId="1" fillId="0" borderId="0" xfId="1" applyFont="1" applyAlignment="1" applyProtection="1">
      <alignment horizontal="center" vertical="center"/>
    </xf>
    <xf numFmtId="0" fontId="3" fillId="3" borderId="4" xfId="1" applyFont="1" applyFill="1" applyBorder="1" applyAlignment="1" applyProtection="1">
      <alignment horizontal="left" vertical="center"/>
    </xf>
    <xf numFmtId="0" fontId="3" fillId="3" borderId="3" xfId="1" applyFont="1" applyFill="1" applyBorder="1" applyAlignment="1" applyProtection="1">
      <alignment horizontal="center" vertical="center"/>
    </xf>
    <xf numFmtId="0" fontId="4" fillId="0" borderId="11" xfId="1" applyFont="1" applyBorder="1" applyAlignment="1" applyProtection="1">
      <alignment horizontal="left" vertical="center"/>
    </xf>
    <xf numFmtId="0" fontId="3" fillId="0" borderId="15" xfId="1" applyFont="1" applyBorder="1" applyAlignment="1" applyProtection="1">
      <alignment horizontal="center" vertical="center"/>
    </xf>
    <xf numFmtId="0" fontId="3" fillId="0" borderId="11" xfId="1" applyFont="1" applyBorder="1" applyAlignment="1" applyProtection="1">
      <alignment horizontal="left" vertical="center" wrapText="1"/>
    </xf>
    <xf numFmtId="0" fontId="3" fillId="0" borderId="10" xfId="1" applyFont="1" applyBorder="1" applyAlignment="1" applyProtection="1">
      <alignment horizontal="left" vertical="center"/>
    </xf>
    <xf numFmtId="164" fontId="5" fillId="0" borderId="18" xfId="1" applyNumberFormat="1" applyFont="1" applyBorder="1" applyAlignment="1" applyProtection="1">
      <alignment horizontal="center" vertical="center"/>
    </xf>
    <xf numFmtId="0" fontId="4" fillId="0" borderId="11" xfId="1" applyFont="1" applyBorder="1" applyAlignment="1" applyProtection="1">
      <alignment horizontal="left" vertical="center"/>
      <protection locked="0"/>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vertical="top"/>
      <protection locked="0"/>
    </xf>
    <xf numFmtId="0" fontId="3" fillId="0" borderId="15" xfId="1" applyFont="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1" fillId="0" borderId="0" xfId="1" applyFont="1" applyFill="1" applyAlignment="1" applyProtection="1">
      <alignment horizontal="center" vertical="center"/>
    </xf>
    <xf numFmtId="0" fontId="6" fillId="4" borderId="0" xfId="1" applyFont="1" applyFill="1" applyAlignment="1" applyProtection="1">
      <alignment horizontal="right" vertical="center"/>
    </xf>
    <xf numFmtId="0" fontId="22" fillId="0" borderId="0" xfId="1" applyFont="1" applyFill="1" applyAlignment="1" applyProtection="1">
      <alignment horizontal="left" vertical="center"/>
    </xf>
    <xf numFmtId="0" fontId="22" fillId="0" borderId="0" xfId="1" applyFont="1" applyAlignment="1" applyProtection="1">
      <alignment horizontal="left" vertical="center"/>
    </xf>
    <xf numFmtId="0" fontId="23" fillId="0" borderId="0" xfId="0" applyFont="1"/>
    <xf numFmtId="0" fontId="24" fillId="0" borderId="0" xfId="0" applyFont="1"/>
    <xf numFmtId="0" fontId="8" fillId="0" borderId="0" xfId="1" applyFont="1" applyAlignment="1" applyProtection="1">
      <alignment horizontal="left" vertical="center" wrapText="1"/>
    </xf>
    <xf numFmtId="0" fontId="17" fillId="5" borderId="14" xfId="0" applyFont="1" applyFill="1" applyBorder="1" applyAlignment="1">
      <alignment horizontal="center" vertical="center"/>
    </xf>
    <xf numFmtId="0" fontId="19"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164" fontId="17" fillId="5" borderId="1" xfId="0" applyNumberFormat="1" applyFont="1" applyFill="1" applyBorder="1" applyAlignment="1">
      <alignment horizontal="center" vertical="center"/>
    </xf>
    <xf numFmtId="164" fontId="17" fillId="5" borderId="2" xfId="0" applyNumberFormat="1" applyFont="1" applyFill="1" applyBorder="1" applyAlignment="1">
      <alignment horizontal="center" vertical="center"/>
    </xf>
    <xf numFmtId="164" fontId="17" fillId="5" borderId="3" xfId="0" applyNumberFormat="1" applyFont="1" applyFill="1" applyBorder="1" applyAlignment="1">
      <alignment horizontal="center" vertical="center"/>
    </xf>
    <xf numFmtId="0" fontId="17" fillId="5" borderId="23" xfId="0" applyFont="1" applyFill="1" applyBorder="1" applyAlignment="1">
      <alignment horizontal="center" vertical="center"/>
    </xf>
    <xf numFmtId="0" fontId="17" fillId="5" borderId="21" xfId="0" applyFont="1" applyFill="1" applyBorder="1" applyAlignment="1">
      <alignment horizontal="center" vertical="center"/>
    </xf>
    <xf numFmtId="0" fontId="17" fillId="5" borderId="25" xfId="0" applyFont="1" applyFill="1" applyBorder="1" applyAlignment="1">
      <alignment horizontal="center" vertical="center"/>
    </xf>
    <xf numFmtId="0" fontId="17" fillId="5" borderId="26"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13" xfId="0" applyFont="1" applyFill="1" applyBorder="1" applyAlignment="1">
      <alignment horizontal="center" vertical="center"/>
    </xf>
    <xf numFmtId="0" fontId="1" fillId="0" borderId="0" xfId="1" applyFont="1" applyAlignment="1" applyProtection="1">
      <alignment horizontal="center" vertical="center" wrapText="1"/>
      <protection locked="0"/>
    </xf>
    <xf numFmtId="0" fontId="2" fillId="0" borderId="0" xfId="1" applyFont="1" applyAlignment="1" applyProtection="1">
      <alignment horizontal="left" vertical="center"/>
    </xf>
    <xf numFmtId="0" fontId="2" fillId="0" borderId="0" xfId="1" applyNumberFormat="1" applyFont="1" applyAlignment="1" applyProtection="1">
      <alignment horizontal="center" vertical="center"/>
    </xf>
  </cellXfs>
  <cellStyles count="5">
    <cellStyle name="Normal" xfId="0" builtinId="0"/>
    <cellStyle name="Normal 2" xfId="1"/>
    <cellStyle name="Normal 2 2" xfId="2"/>
    <cellStyle name="Normal 3" xfId="3"/>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0</xdr:row>
          <xdr:rowOff>66675</xdr:rowOff>
        </xdr:from>
        <xdr:to>
          <xdr:col>3</xdr:col>
          <xdr:colOff>571500</xdr:colOff>
          <xdr:row>5</xdr:row>
          <xdr:rowOff>133350</xdr:rowOff>
        </xdr:to>
        <xdr:sp macro="" textlink="">
          <xdr:nvSpPr>
            <xdr:cNvPr id="39937" name="Object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0</xdr:row>
          <xdr:rowOff>66675</xdr:rowOff>
        </xdr:from>
        <xdr:to>
          <xdr:col>3</xdr:col>
          <xdr:colOff>571500</xdr:colOff>
          <xdr:row>5</xdr:row>
          <xdr:rowOff>133350</xdr:rowOff>
        </xdr:to>
        <xdr:sp macro="" textlink="">
          <xdr:nvSpPr>
            <xdr:cNvPr id="40961" name="Object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85725</xdr:colOff>
      <xdr:row>1</xdr:row>
      <xdr:rowOff>85725</xdr:rowOff>
    </xdr:from>
    <xdr:to>
      <xdr:col>0</xdr:col>
      <xdr:colOff>723900</xdr:colOff>
      <xdr:row>4</xdr:row>
      <xdr:rowOff>114300</xdr:rowOff>
    </xdr:to>
    <xdr:pic>
      <xdr:nvPicPr>
        <xdr:cNvPr id="3" name="Imagem 3"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47650"/>
          <a:ext cx="638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638175</xdr:colOff>
      <xdr:row>4</xdr:row>
      <xdr:rowOff>28575</xdr:rowOff>
    </xdr:to>
    <xdr:pic>
      <xdr:nvPicPr>
        <xdr:cNvPr id="2" name="Imagem 3"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38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142875</xdr:rowOff>
    </xdr:from>
    <xdr:to>
      <xdr:col>0</xdr:col>
      <xdr:colOff>742950</xdr:colOff>
      <xdr:row>4</xdr:row>
      <xdr:rowOff>75205</xdr:rowOff>
    </xdr:to>
    <xdr:pic>
      <xdr:nvPicPr>
        <xdr:cNvPr id="3" name="Imagem 3"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42875"/>
          <a:ext cx="704850" cy="694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638175</xdr:colOff>
      <xdr:row>4</xdr:row>
      <xdr:rowOff>28575</xdr:rowOff>
    </xdr:to>
    <xdr:pic>
      <xdr:nvPicPr>
        <xdr:cNvPr id="4" name="Imagem 3"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38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0</xdr:col>
      <xdr:colOff>638175</xdr:colOff>
      <xdr:row>4</xdr:row>
      <xdr:rowOff>28575</xdr:rowOff>
    </xdr:to>
    <xdr:pic>
      <xdr:nvPicPr>
        <xdr:cNvPr id="3" name="Imagem 3"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38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161924</xdr:rowOff>
    </xdr:from>
    <xdr:to>
      <xdr:col>0</xdr:col>
      <xdr:colOff>809625</xdr:colOff>
      <xdr:row>4</xdr:row>
      <xdr:rowOff>197465</xdr:rowOff>
    </xdr:to>
    <xdr:pic>
      <xdr:nvPicPr>
        <xdr:cNvPr id="5" name="Imagem 3"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4"/>
          <a:ext cx="809625" cy="79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638175</xdr:colOff>
      <xdr:row>4</xdr:row>
      <xdr:rowOff>28575</xdr:rowOff>
    </xdr:to>
    <xdr:pic>
      <xdr:nvPicPr>
        <xdr:cNvPr id="4" name="Imagem 3"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38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0</xdr:col>
      <xdr:colOff>638175</xdr:colOff>
      <xdr:row>4</xdr:row>
      <xdr:rowOff>28575</xdr:rowOff>
    </xdr:to>
    <xdr:pic>
      <xdr:nvPicPr>
        <xdr:cNvPr id="3" name="Imagem 2"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38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0</xdr:col>
      <xdr:colOff>638175</xdr:colOff>
      <xdr:row>4</xdr:row>
      <xdr:rowOff>28575</xdr:rowOff>
    </xdr:to>
    <xdr:pic>
      <xdr:nvPicPr>
        <xdr:cNvPr id="5" name="Imagem 3"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38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xdr:row>
      <xdr:rowOff>0</xdr:rowOff>
    </xdr:from>
    <xdr:to>
      <xdr:col>0</xdr:col>
      <xdr:colOff>773257</xdr:colOff>
      <xdr:row>4</xdr:row>
      <xdr:rowOff>142875</xdr:rowOff>
    </xdr:to>
    <xdr:pic>
      <xdr:nvPicPr>
        <xdr:cNvPr id="6" name="Imagem 3"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61925"/>
          <a:ext cx="754207"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638175</xdr:colOff>
      <xdr:row>4</xdr:row>
      <xdr:rowOff>28575</xdr:rowOff>
    </xdr:to>
    <xdr:pic>
      <xdr:nvPicPr>
        <xdr:cNvPr id="2" name="Imagem 1"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38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0</xdr:col>
      <xdr:colOff>638175</xdr:colOff>
      <xdr:row>4</xdr:row>
      <xdr:rowOff>28575</xdr:rowOff>
    </xdr:to>
    <xdr:pic>
      <xdr:nvPicPr>
        <xdr:cNvPr id="3" name="Imagem 2"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38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0</xdr:col>
      <xdr:colOff>638175</xdr:colOff>
      <xdr:row>4</xdr:row>
      <xdr:rowOff>28575</xdr:rowOff>
    </xdr:to>
    <xdr:pic>
      <xdr:nvPicPr>
        <xdr:cNvPr id="4" name="Imagem 3"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38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152400</xdr:rowOff>
    </xdr:from>
    <xdr:to>
      <xdr:col>0</xdr:col>
      <xdr:colOff>773545</xdr:colOff>
      <xdr:row>4</xdr:row>
      <xdr:rowOff>152400</xdr:rowOff>
    </xdr:to>
    <xdr:pic>
      <xdr:nvPicPr>
        <xdr:cNvPr id="5" name="Imagem 3"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2400"/>
          <a:ext cx="77354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638175</xdr:colOff>
      <xdr:row>4</xdr:row>
      <xdr:rowOff>28575</xdr:rowOff>
    </xdr:to>
    <xdr:pic>
      <xdr:nvPicPr>
        <xdr:cNvPr id="2" name="Imagem 1"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38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0</xdr:col>
      <xdr:colOff>638175</xdr:colOff>
      <xdr:row>4</xdr:row>
      <xdr:rowOff>28575</xdr:rowOff>
    </xdr:to>
    <xdr:pic>
      <xdr:nvPicPr>
        <xdr:cNvPr id="3" name="Imagem 2"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38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0</xdr:col>
      <xdr:colOff>638175</xdr:colOff>
      <xdr:row>4</xdr:row>
      <xdr:rowOff>28575</xdr:rowOff>
    </xdr:to>
    <xdr:pic>
      <xdr:nvPicPr>
        <xdr:cNvPr id="4" name="Imagem 3"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38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161924</xdr:rowOff>
    </xdr:from>
    <xdr:to>
      <xdr:col>0</xdr:col>
      <xdr:colOff>781050</xdr:colOff>
      <xdr:row>4</xdr:row>
      <xdr:rowOff>150551</xdr:rowOff>
    </xdr:to>
    <xdr:pic>
      <xdr:nvPicPr>
        <xdr:cNvPr id="5" name="Imagem 3"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61924"/>
          <a:ext cx="762000" cy="750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638175</xdr:colOff>
      <xdr:row>4</xdr:row>
      <xdr:rowOff>28575</xdr:rowOff>
    </xdr:to>
    <xdr:pic>
      <xdr:nvPicPr>
        <xdr:cNvPr id="2" name="Imagem 1"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38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0</xdr:col>
      <xdr:colOff>638175</xdr:colOff>
      <xdr:row>4</xdr:row>
      <xdr:rowOff>28575</xdr:rowOff>
    </xdr:to>
    <xdr:pic>
      <xdr:nvPicPr>
        <xdr:cNvPr id="3" name="Imagem 2"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38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0</xdr:col>
      <xdr:colOff>638175</xdr:colOff>
      <xdr:row>4</xdr:row>
      <xdr:rowOff>28575</xdr:rowOff>
    </xdr:to>
    <xdr:pic>
      <xdr:nvPicPr>
        <xdr:cNvPr id="4" name="Imagem 3"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38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0</xdr:col>
      <xdr:colOff>771525</xdr:colOff>
      <xdr:row>4</xdr:row>
      <xdr:rowOff>159935</xdr:rowOff>
    </xdr:to>
    <xdr:pic>
      <xdr:nvPicPr>
        <xdr:cNvPr id="5" name="Imagem 3" descr="ArmasNacion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771525" cy="760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193;reas%20Tem&#225;ticas\IMUNIZA&#199;&#195;O%20e%20VE%20IMUNO\Cob%20Vacinal\COB%20VAC%20DSEI-2016\YANOMAMI\CONSOLIDADO%204&#186;%20TRIM%20DS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ertura Vacinal, DSEI"/>
      <sheetName val="Cobertura Vacinal, UF(1)"/>
      <sheetName val="Cobertura Vacinal, UF(2)"/>
      <sheetName val="Cobertura Vacinal, UF(3)"/>
      <sheetName val="Cobertura Vacinal, UF(4)"/>
      <sheetName val="Cobertura Vacinal, UF(5)"/>
      <sheetName val="Esquema Completo, Polo Base"/>
      <sheetName val="Esquema Completo, UF"/>
      <sheetName val="LISTAS"/>
      <sheetName val="Plan1"/>
    </sheetNames>
    <sheetDataSet>
      <sheetData sheetId="0"/>
      <sheetData sheetId="1">
        <row r="11">
          <cell r="B11" t="str">
            <v>YANOMAMI</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V15"/>
  <sheetViews>
    <sheetView workbookViewId="0">
      <selection activeCell="C20" sqref="C20"/>
    </sheetView>
  </sheetViews>
  <sheetFormatPr defaultRowHeight="15"/>
  <cols>
    <col min="1" max="1" width="7.42578125" style="54" customWidth="1"/>
    <col min="2" max="2" width="21.7109375" style="54" customWidth="1"/>
    <col min="3" max="3" width="9.140625" style="54" customWidth="1"/>
    <col min="4" max="4" width="12.5703125" style="54" customWidth="1"/>
    <col min="5" max="5" width="8.42578125" style="55" customWidth="1"/>
    <col min="6" max="6" width="10.42578125" style="56" customWidth="1"/>
    <col min="7" max="7" width="13" style="56" customWidth="1"/>
    <col min="8" max="8" width="8.7109375" style="55" bestFit="1" customWidth="1"/>
    <col min="9" max="9" width="10" style="56" customWidth="1"/>
    <col min="10" max="10" width="12.7109375" style="56" customWidth="1"/>
    <col min="11" max="11" width="8.140625" style="55" customWidth="1"/>
    <col min="12" max="12" width="10" style="57" customWidth="1"/>
    <col min="13" max="13" width="12.5703125" style="57" customWidth="1"/>
    <col min="14" max="14" width="8.140625" style="55" customWidth="1"/>
    <col min="15" max="15" width="10.140625" style="55" customWidth="1"/>
    <col min="16" max="16" width="12.5703125" style="56" customWidth="1"/>
    <col min="17" max="17" width="8.28515625" style="55" customWidth="1"/>
    <col min="18" max="18" width="9.140625" style="54"/>
    <col min="19" max="19" width="9.5703125" style="54" bestFit="1" customWidth="1"/>
    <col min="20" max="263" width="9.140625" style="54"/>
    <col min="264" max="264" width="20.7109375" style="54" customWidth="1"/>
    <col min="265" max="265" width="22.42578125" style="54" customWidth="1"/>
    <col min="266" max="266" width="19.28515625" style="54" customWidth="1"/>
    <col min="267" max="267" width="19.42578125" style="54" customWidth="1"/>
    <col min="268" max="268" width="11.140625" style="54" customWidth="1"/>
    <col min="269" max="519" width="9.140625" style="54"/>
    <col min="520" max="520" width="20.7109375" style="54" customWidth="1"/>
    <col min="521" max="521" width="22.42578125" style="54" customWidth="1"/>
    <col min="522" max="522" width="19.28515625" style="54" customWidth="1"/>
    <col min="523" max="523" width="19.42578125" style="54" customWidth="1"/>
    <col min="524" max="524" width="11.140625" style="54" customWidth="1"/>
    <col min="525" max="775" width="9.140625" style="54"/>
    <col min="776" max="776" width="20.7109375" style="54" customWidth="1"/>
    <col min="777" max="777" width="22.42578125" style="54" customWidth="1"/>
    <col min="778" max="778" width="19.28515625" style="54" customWidth="1"/>
    <col min="779" max="779" width="19.42578125" style="54" customWidth="1"/>
    <col min="780" max="780" width="11.140625" style="54" customWidth="1"/>
    <col min="781" max="1031" width="9.140625" style="54"/>
    <col min="1032" max="1032" width="20.7109375" style="54" customWidth="1"/>
    <col min="1033" max="1033" width="22.42578125" style="54" customWidth="1"/>
    <col min="1034" max="1034" width="19.28515625" style="54" customWidth="1"/>
    <col min="1035" max="1035" width="19.42578125" style="54" customWidth="1"/>
    <col min="1036" max="1036" width="11.140625" style="54" customWidth="1"/>
    <col min="1037" max="1287" width="9.140625" style="54"/>
    <col min="1288" max="1288" width="20.7109375" style="54" customWidth="1"/>
    <col min="1289" max="1289" width="22.42578125" style="54" customWidth="1"/>
    <col min="1290" max="1290" width="19.28515625" style="54" customWidth="1"/>
    <col min="1291" max="1291" width="19.42578125" style="54" customWidth="1"/>
    <col min="1292" max="1292" width="11.140625" style="54" customWidth="1"/>
    <col min="1293" max="1543" width="9.140625" style="54"/>
    <col min="1544" max="1544" width="20.7109375" style="54" customWidth="1"/>
    <col min="1545" max="1545" width="22.42578125" style="54" customWidth="1"/>
    <col min="1546" max="1546" width="19.28515625" style="54" customWidth="1"/>
    <col min="1547" max="1547" width="19.42578125" style="54" customWidth="1"/>
    <col min="1548" max="1548" width="11.140625" style="54" customWidth="1"/>
    <col min="1549" max="1799" width="9.140625" style="54"/>
    <col min="1800" max="1800" width="20.7109375" style="54" customWidth="1"/>
    <col min="1801" max="1801" width="22.42578125" style="54" customWidth="1"/>
    <col min="1802" max="1802" width="19.28515625" style="54" customWidth="1"/>
    <col min="1803" max="1803" width="19.42578125" style="54" customWidth="1"/>
    <col min="1804" max="1804" width="11.140625" style="54" customWidth="1"/>
    <col min="1805" max="2055" width="9.140625" style="54"/>
    <col min="2056" max="2056" width="20.7109375" style="54" customWidth="1"/>
    <col min="2057" max="2057" width="22.42578125" style="54" customWidth="1"/>
    <col min="2058" max="2058" width="19.28515625" style="54" customWidth="1"/>
    <col min="2059" max="2059" width="19.42578125" style="54" customWidth="1"/>
    <col min="2060" max="2060" width="11.140625" style="54" customWidth="1"/>
    <col min="2061" max="2311" width="9.140625" style="54"/>
    <col min="2312" max="2312" width="20.7109375" style="54" customWidth="1"/>
    <col min="2313" max="2313" width="22.42578125" style="54" customWidth="1"/>
    <col min="2314" max="2314" width="19.28515625" style="54" customWidth="1"/>
    <col min="2315" max="2315" width="19.42578125" style="54" customWidth="1"/>
    <col min="2316" max="2316" width="11.140625" style="54" customWidth="1"/>
    <col min="2317" max="2567" width="9.140625" style="54"/>
    <col min="2568" max="2568" width="20.7109375" style="54" customWidth="1"/>
    <col min="2569" max="2569" width="22.42578125" style="54" customWidth="1"/>
    <col min="2570" max="2570" width="19.28515625" style="54" customWidth="1"/>
    <col min="2571" max="2571" width="19.42578125" style="54" customWidth="1"/>
    <col min="2572" max="2572" width="11.140625" style="54" customWidth="1"/>
    <col min="2573" max="2823" width="9.140625" style="54"/>
    <col min="2824" max="2824" width="20.7109375" style="54" customWidth="1"/>
    <col min="2825" max="2825" width="22.42578125" style="54" customWidth="1"/>
    <col min="2826" max="2826" width="19.28515625" style="54" customWidth="1"/>
    <col min="2827" max="2827" width="19.42578125" style="54" customWidth="1"/>
    <col min="2828" max="2828" width="11.140625" style="54" customWidth="1"/>
    <col min="2829" max="3079" width="9.140625" style="54"/>
    <col min="3080" max="3080" width="20.7109375" style="54" customWidth="1"/>
    <col min="3081" max="3081" width="22.42578125" style="54" customWidth="1"/>
    <col min="3082" max="3082" width="19.28515625" style="54" customWidth="1"/>
    <col min="3083" max="3083" width="19.42578125" style="54" customWidth="1"/>
    <col min="3084" max="3084" width="11.140625" style="54" customWidth="1"/>
    <col min="3085" max="3335" width="9.140625" style="54"/>
    <col min="3336" max="3336" width="20.7109375" style="54" customWidth="1"/>
    <col min="3337" max="3337" width="22.42578125" style="54" customWidth="1"/>
    <col min="3338" max="3338" width="19.28515625" style="54" customWidth="1"/>
    <col min="3339" max="3339" width="19.42578125" style="54" customWidth="1"/>
    <col min="3340" max="3340" width="11.140625" style="54" customWidth="1"/>
    <col min="3341" max="3591" width="9.140625" style="54"/>
    <col min="3592" max="3592" width="20.7109375" style="54" customWidth="1"/>
    <col min="3593" max="3593" width="22.42578125" style="54" customWidth="1"/>
    <col min="3594" max="3594" width="19.28515625" style="54" customWidth="1"/>
    <col min="3595" max="3595" width="19.42578125" style="54" customWidth="1"/>
    <col min="3596" max="3596" width="11.140625" style="54" customWidth="1"/>
    <col min="3597" max="3847" width="9.140625" style="54"/>
    <col min="3848" max="3848" width="20.7109375" style="54" customWidth="1"/>
    <col min="3849" max="3849" width="22.42578125" style="54" customWidth="1"/>
    <col min="3850" max="3850" width="19.28515625" style="54" customWidth="1"/>
    <col min="3851" max="3851" width="19.42578125" style="54" customWidth="1"/>
    <col min="3852" max="3852" width="11.140625" style="54" customWidth="1"/>
    <col min="3853" max="4103" width="9.140625" style="54"/>
    <col min="4104" max="4104" width="20.7109375" style="54" customWidth="1"/>
    <col min="4105" max="4105" width="22.42578125" style="54" customWidth="1"/>
    <col min="4106" max="4106" width="19.28515625" style="54" customWidth="1"/>
    <col min="4107" max="4107" width="19.42578125" style="54" customWidth="1"/>
    <col min="4108" max="4108" width="11.140625" style="54" customWidth="1"/>
    <col min="4109" max="4359" width="9.140625" style="54"/>
    <col min="4360" max="4360" width="20.7109375" style="54" customWidth="1"/>
    <col min="4361" max="4361" width="22.42578125" style="54" customWidth="1"/>
    <col min="4362" max="4362" width="19.28515625" style="54" customWidth="1"/>
    <col min="4363" max="4363" width="19.42578125" style="54" customWidth="1"/>
    <col min="4364" max="4364" width="11.140625" style="54" customWidth="1"/>
    <col min="4365" max="4615" width="9.140625" style="54"/>
    <col min="4616" max="4616" width="20.7109375" style="54" customWidth="1"/>
    <col min="4617" max="4617" width="22.42578125" style="54" customWidth="1"/>
    <col min="4618" max="4618" width="19.28515625" style="54" customWidth="1"/>
    <col min="4619" max="4619" width="19.42578125" style="54" customWidth="1"/>
    <col min="4620" max="4620" width="11.140625" style="54" customWidth="1"/>
    <col min="4621" max="4871" width="9.140625" style="54"/>
    <col min="4872" max="4872" width="20.7109375" style="54" customWidth="1"/>
    <col min="4873" max="4873" width="22.42578125" style="54" customWidth="1"/>
    <col min="4874" max="4874" width="19.28515625" style="54" customWidth="1"/>
    <col min="4875" max="4875" width="19.42578125" style="54" customWidth="1"/>
    <col min="4876" max="4876" width="11.140625" style="54" customWidth="1"/>
    <col min="4877" max="5127" width="9.140625" style="54"/>
    <col min="5128" max="5128" width="20.7109375" style="54" customWidth="1"/>
    <col min="5129" max="5129" width="22.42578125" style="54" customWidth="1"/>
    <col min="5130" max="5130" width="19.28515625" style="54" customWidth="1"/>
    <col min="5131" max="5131" width="19.42578125" style="54" customWidth="1"/>
    <col min="5132" max="5132" width="11.140625" style="54" customWidth="1"/>
    <col min="5133" max="5383" width="9.140625" style="54"/>
    <col min="5384" max="5384" width="20.7109375" style="54" customWidth="1"/>
    <col min="5385" max="5385" width="22.42578125" style="54" customWidth="1"/>
    <col min="5386" max="5386" width="19.28515625" style="54" customWidth="1"/>
    <col min="5387" max="5387" width="19.42578125" style="54" customWidth="1"/>
    <col min="5388" max="5388" width="11.140625" style="54" customWidth="1"/>
    <col min="5389" max="5639" width="9.140625" style="54"/>
    <col min="5640" max="5640" width="20.7109375" style="54" customWidth="1"/>
    <col min="5641" max="5641" width="22.42578125" style="54" customWidth="1"/>
    <col min="5642" max="5642" width="19.28515625" style="54" customWidth="1"/>
    <col min="5643" max="5643" width="19.42578125" style="54" customWidth="1"/>
    <col min="5644" max="5644" width="11.140625" style="54" customWidth="1"/>
    <col min="5645" max="5895" width="9.140625" style="54"/>
    <col min="5896" max="5896" width="20.7109375" style="54" customWidth="1"/>
    <col min="5897" max="5897" width="22.42578125" style="54" customWidth="1"/>
    <col min="5898" max="5898" width="19.28515625" style="54" customWidth="1"/>
    <col min="5899" max="5899" width="19.42578125" style="54" customWidth="1"/>
    <col min="5900" max="5900" width="11.140625" style="54" customWidth="1"/>
    <col min="5901" max="6151" width="9.140625" style="54"/>
    <col min="6152" max="6152" width="20.7109375" style="54" customWidth="1"/>
    <col min="6153" max="6153" width="22.42578125" style="54" customWidth="1"/>
    <col min="6154" max="6154" width="19.28515625" style="54" customWidth="1"/>
    <col min="6155" max="6155" width="19.42578125" style="54" customWidth="1"/>
    <col min="6156" max="6156" width="11.140625" style="54" customWidth="1"/>
    <col min="6157" max="6407" width="9.140625" style="54"/>
    <col min="6408" max="6408" width="20.7109375" style="54" customWidth="1"/>
    <col min="6409" max="6409" width="22.42578125" style="54" customWidth="1"/>
    <col min="6410" max="6410" width="19.28515625" style="54" customWidth="1"/>
    <col min="6411" max="6411" width="19.42578125" style="54" customWidth="1"/>
    <col min="6412" max="6412" width="11.140625" style="54" customWidth="1"/>
    <col min="6413" max="6663" width="9.140625" style="54"/>
    <col min="6664" max="6664" width="20.7109375" style="54" customWidth="1"/>
    <col min="6665" max="6665" width="22.42578125" style="54" customWidth="1"/>
    <col min="6666" max="6666" width="19.28515625" style="54" customWidth="1"/>
    <col min="6667" max="6667" width="19.42578125" style="54" customWidth="1"/>
    <col min="6668" max="6668" width="11.140625" style="54" customWidth="1"/>
    <col min="6669" max="6919" width="9.140625" style="54"/>
    <col min="6920" max="6920" width="20.7109375" style="54" customWidth="1"/>
    <col min="6921" max="6921" width="22.42578125" style="54" customWidth="1"/>
    <col min="6922" max="6922" width="19.28515625" style="54" customWidth="1"/>
    <col min="6923" max="6923" width="19.42578125" style="54" customWidth="1"/>
    <col min="6924" max="6924" width="11.140625" style="54" customWidth="1"/>
    <col min="6925" max="7175" width="9.140625" style="54"/>
    <col min="7176" max="7176" width="20.7109375" style="54" customWidth="1"/>
    <col min="7177" max="7177" width="22.42578125" style="54" customWidth="1"/>
    <col min="7178" max="7178" width="19.28515625" style="54" customWidth="1"/>
    <col min="7179" max="7179" width="19.42578125" style="54" customWidth="1"/>
    <col min="7180" max="7180" width="11.140625" style="54" customWidth="1"/>
    <col min="7181" max="7431" width="9.140625" style="54"/>
    <col min="7432" max="7432" width="20.7109375" style="54" customWidth="1"/>
    <col min="7433" max="7433" width="22.42578125" style="54" customWidth="1"/>
    <col min="7434" max="7434" width="19.28515625" style="54" customWidth="1"/>
    <col min="7435" max="7435" width="19.42578125" style="54" customWidth="1"/>
    <col min="7436" max="7436" width="11.140625" style="54" customWidth="1"/>
    <col min="7437" max="7687" width="9.140625" style="54"/>
    <col min="7688" max="7688" width="20.7109375" style="54" customWidth="1"/>
    <col min="7689" max="7689" width="22.42578125" style="54" customWidth="1"/>
    <col min="7690" max="7690" width="19.28515625" style="54" customWidth="1"/>
    <col min="7691" max="7691" width="19.42578125" style="54" customWidth="1"/>
    <col min="7692" max="7692" width="11.140625" style="54" customWidth="1"/>
    <col min="7693" max="7943" width="9.140625" style="54"/>
    <col min="7944" max="7944" width="20.7109375" style="54" customWidth="1"/>
    <col min="7945" max="7945" width="22.42578125" style="54" customWidth="1"/>
    <col min="7946" max="7946" width="19.28515625" style="54" customWidth="1"/>
    <col min="7947" max="7947" width="19.42578125" style="54" customWidth="1"/>
    <col min="7948" max="7948" width="11.140625" style="54" customWidth="1"/>
    <col min="7949" max="8199" width="9.140625" style="54"/>
    <col min="8200" max="8200" width="20.7109375" style="54" customWidth="1"/>
    <col min="8201" max="8201" width="22.42578125" style="54" customWidth="1"/>
    <col min="8202" max="8202" width="19.28515625" style="54" customWidth="1"/>
    <col min="8203" max="8203" width="19.42578125" style="54" customWidth="1"/>
    <col min="8204" max="8204" width="11.140625" style="54" customWidth="1"/>
    <col min="8205" max="8455" width="9.140625" style="54"/>
    <col min="8456" max="8456" width="20.7109375" style="54" customWidth="1"/>
    <col min="8457" max="8457" width="22.42578125" style="54" customWidth="1"/>
    <col min="8458" max="8458" width="19.28515625" style="54" customWidth="1"/>
    <col min="8459" max="8459" width="19.42578125" style="54" customWidth="1"/>
    <col min="8460" max="8460" width="11.140625" style="54" customWidth="1"/>
    <col min="8461" max="8711" width="9.140625" style="54"/>
    <col min="8712" max="8712" width="20.7109375" style="54" customWidth="1"/>
    <col min="8713" max="8713" width="22.42578125" style="54" customWidth="1"/>
    <col min="8714" max="8714" width="19.28515625" style="54" customWidth="1"/>
    <col min="8715" max="8715" width="19.42578125" style="54" customWidth="1"/>
    <col min="8716" max="8716" width="11.140625" style="54" customWidth="1"/>
    <col min="8717" max="8967" width="9.140625" style="54"/>
    <col min="8968" max="8968" width="20.7109375" style="54" customWidth="1"/>
    <col min="8969" max="8969" width="22.42578125" style="54" customWidth="1"/>
    <col min="8970" max="8970" width="19.28515625" style="54" customWidth="1"/>
    <col min="8971" max="8971" width="19.42578125" style="54" customWidth="1"/>
    <col min="8972" max="8972" width="11.140625" style="54" customWidth="1"/>
    <col min="8973" max="9223" width="9.140625" style="54"/>
    <col min="9224" max="9224" width="20.7109375" style="54" customWidth="1"/>
    <col min="9225" max="9225" width="22.42578125" style="54" customWidth="1"/>
    <col min="9226" max="9226" width="19.28515625" style="54" customWidth="1"/>
    <col min="9227" max="9227" width="19.42578125" style="54" customWidth="1"/>
    <col min="9228" max="9228" width="11.140625" style="54" customWidth="1"/>
    <col min="9229" max="9479" width="9.140625" style="54"/>
    <col min="9480" max="9480" width="20.7109375" style="54" customWidth="1"/>
    <col min="9481" max="9481" width="22.42578125" style="54" customWidth="1"/>
    <col min="9482" max="9482" width="19.28515625" style="54" customWidth="1"/>
    <col min="9483" max="9483" width="19.42578125" style="54" customWidth="1"/>
    <col min="9484" max="9484" width="11.140625" style="54" customWidth="1"/>
    <col min="9485" max="9735" width="9.140625" style="54"/>
    <col min="9736" max="9736" width="20.7109375" style="54" customWidth="1"/>
    <col min="9737" max="9737" width="22.42578125" style="54" customWidth="1"/>
    <col min="9738" max="9738" width="19.28515625" style="54" customWidth="1"/>
    <col min="9739" max="9739" width="19.42578125" style="54" customWidth="1"/>
    <col min="9740" max="9740" width="11.140625" style="54" customWidth="1"/>
    <col min="9741" max="9991" width="9.140625" style="54"/>
    <col min="9992" max="9992" width="20.7109375" style="54" customWidth="1"/>
    <col min="9993" max="9993" width="22.42578125" style="54" customWidth="1"/>
    <col min="9994" max="9994" width="19.28515625" style="54" customWidth="1"/>
    <col min="9995" max="9995" width="19.42578125" style="54" customWidth="1"/>
    <col min="9996" max="9996" width="11.140625" style="54" customWidth="1"/>
    <col min="9997" max="10247" width="9.140625" style="54"/>
    <col min="10248" max="10248" width="20.7109375" style="54" customWidth="1"/>
    <col min="10249" max="10249" width="22.42578125" style="54" customWidth="1"/>
    <col min="10250" max="10250" width="19.28515625" style="54" customWidth="1"/>
    <col min="10251" max="10251" width="19.42578125" style="54" customWidth="1"/>
    <col min="10252" max="10252" width="11.140625" style="54" customWidth="1"/>
    <col min="10253" max="10503" width="9.140625" style="54"/>
    <col min="10504" max="10504" width="20.7109375" style="54" customWidth="1"/>
    <col min="10505" max="10505" width="22.42578125" style="54" customWidth="1"/>
    <col min="10506" max="10506" width="19.28515625" style="54" customWidth="1"/>
    <col min="10507" max="10507" width="19.42578125" style="54" customWidth="1"/>
    <col min="10508" max="10508" width="11.140625" style="54" customWidth="1"/>
    <col min="10509" max="10759" width="9.140625" style="54"/>
    <col min="10760" max="10760" width="20.7109375" style="54" customWidth="1"/>
    <col min="10761" max="10761" width="22.42578125" style="54" customWidth="1"/>
    <col min="10762" max="10762" width="19.28515625" style="54" customWidth="1"/>
    <col min="10763" max="10763" width="19.42578125" style="54" customWidth="1"/>
    <col min="10764" max="10764" width="11.140625" style="54" customWidth="1"/>
    <col min="10765" max="11015" width="9.140625" style="54"/>
    <col min="11016" max="11016" width="20.7109375" style="54" customWidth="1"/>
    <col min="11017" max="11017" width="22.42578125" style="54" customWidth="1"/>
    <col min="11018" max="11018" width="19.28515625" style="54" customWidth="1"/>
    <col min="11019" max="11019" width="19.42578125" style="54" customWidth="1"/>
    <col min="11020" max="11020" width="11.140625" style="54" customWidth="1"/>
    <col min="11021" max="11271" width="9.140625" style="54"/>
    <col min="11272" max="11272" width="20.7109375" style="54" customWidth="1"/>
    <col min="11273" max="11273" width="22.42578125" style="54" customWidth="1"/>
    <col min="11274" max="11274" width="19.28515625" style="54" customWidth="1"/>
    <col min="11275" max="11275" width="19.42578125" style="54" customWidth="1"/>
    <col min="11276" max="11276" width="11.140625" style="54" customWidth="1"/>
    <col min="11277" max="11527" width="9.140625" style="54"/>
    <col min="11528" max="11528" width="20.7109375" style="54" customWidth="1"/>
    <col min="11529" max="11529" width="22.42578125" style="54" customWidth="1"/>
    <col min="11530" max="11530" width="19.28515625" style="54" customWidth="1"/>
    <col min="11531" max="11531" width="19.42578125" style="54" customWidth="1"/>
    <col min="11532" max="11532" width="11.140625" style="54" customWidth="1"/>
    <col min="11533" max="11783" width="9.140625" style="54"/>
    <col min="11784" max="11784" width="20.7109375" style="54" customWidth="1"/>
    <col min="11785" max="11785" width="22.42578125" style="54" customWidth="1"/>
    <col min="11786" max="11786" width="19.28515625" style="54" customWidth="1"/>
    <col min="11787" max="11787" width="19.42578125" style="54" customWidth="1"/>
    <col min="11788" max="11788" width="11.140625" style="54" customWidth="1"/>
    <col min="11789" max="12039" width="9.140625" style="54"/>
    <col min="12040" max="12040" width="20.7109375" style="54" customWidth="1"/>
    <col min="12041" max="12041" width="22.42578125" style="54" customWidth="1"/>
    <col min="12042" max="12042" width="19.28515625" style="54" customWidth="1"/>
    <col min="12043" max="12043" width="19.42578125" style="54" customWidth="1"/>
    <col min="12044" max="12044" width="11.140625" style="54" customWidth="1"/>
    <col min="12045" max="12295" width="9.140625" style="54"/>
    <col min="12296" max="12296" width="20.7109375" style="54" customWidth="1"/>
    <col min="12297" max="12297" width="22.42578125" style="54" customWidth="1"/>
    <col min="12298" max="12298" width="19.28515625" style="54" customWidth="1"/>
    <col min="12299" max="12299" width="19.42578125" style="54" customWidth="1"/>
    <col min="12300" max="12300" width="11.140625" style="54" customWidth="1"/>
    <col min="12301" max="12551" width="9.140625" style="54"/>
    <col min="12552" max="12552" width="20.7109375" style="54" customWidth="1"/>
    <col min="12553" max="12553" width="22.42578125" style="54" customWidth="1"/>
    <col min="12554" max="12554" width="19.28515625" style="54" customWidth="1"/>
    <col min="12555" max="12555" width="19.42578125" style="54" customWidth="1"/>
    <col min="12556" max="12556" width="11.140625" style="54" customWidth="1"/>
    <col min="12557" max="12807" width="9.140625" style="54"/>
    <col min="12808" max="12808" width="20.7109375" style="54" customWidth="1"/>
    <col min="12809" max="12809" width="22.42578125" style="54" customWidth="1"/>
    <col min="12810" max="12810" width="19.28515625" style="54" customWidth="1"/>
    <col min="12811" max="12811" width="19.42578125" style="54" customWidth="1"/>
    <col min="12812" max="12812" width="11.140625" style="54" customWidth="1"/>
    <col min="12813" max="13063" width="9.140625" style="54"/>
    <col min="13064" max="13064" width="20.7109375" style="54" customWidth="1"/>
    <col min="13065" max="13065" width="22.42578125" style="54" customWidth="1"/>
    <col min="13066" max="13066" width="19.28515625" style="54" customWidth="1"/>
    <col min="13067" max="13067" width="19.42578125" style="54" customWidth="1"/>
    <col min="13068" max="13068" width="11.140625" style="54" customWidth="1"/>
    <col min="13069" max="13319" width="9.140625" style="54"/>
    <col min="13320" max="13320" width="20.7109375" style="54" customWidth="1"/>
    <col min="13321" max="13321" width="22.42578125" style="54" customWidth="1"/>
    <col min="13322" max="13322" width="19.28515625" style="54" customWidth="1"/>
    <col min="13323" max="13323" width="19.42578125" style="54" customWidth="1"/>
    <col min="13324" max="13324" width="11.140625" style="54" customWidth="1"/>
    <col min="13325" max="13575" width="9.140625" style="54"/>
    <col min="13576" max="13576" width="20.7109375" style="54" customWidth="1"/>
    <col min="13577" max="13577" width="22.42578125" style="54" customWidth="1"/>
    <col min="13578" max="13578" width="19.28515625" style="54" customWidth="1"/>
    <col min="13579" max="13579" width="19.42578125" style="54" customWidth="1"/>
    <col min="13580" max="13580" width="11.140625" style="54" customWidth="1"/>
    <col min="13581" max="13831" width="9.140625" style="54"/>
    <col min="13832" max="13832" width="20.7109375" style="54" customWidth="1"/>
    <col min="13833" max="13833" width="22.42578125" style="54" customWidth="1"/>
    <col min="13834" max="13834" width="19.28515625" style="54" customWidth="1"/>
    <col min="13835" max="13835" width="19.42578125" style="54" customWidth="1"/>
    <col min="13836" max="13836" width="11.140625" style="54" customWidth="1"/>
    <col min="13837" max="14087" width="9.140625" style="54"/>
    <col min="14088" max="14088" width="20.7109375" style="54" customWidth="1"/>
    <col min="14089" max="14089" width="22.42578125" style="54" customWidth="1"/>
    <col min="14090" max="14090" width="19.28515625" style="54" customWidth="1"/>
    <col min="14091" max="14091" width="19.42578125" style="54" customWidth="1"/>
    <col min="14092" max="14092" width="11.140625" style="54" customWidth="1"/>
    <col min="14093" max="14343" width="9.140625" style="54"/>
    <col min="14344" max="14344" width="20.7109375" style="54" customWidth="1"/>
    <col min="14345" max="14345" width="22.42578125" style="54" customWidth="1"/>
    <col min="14346" max="14346" width="19.28515625" style="54" customWidth="1"/>
    <col min="14347" max="14347" width="19.42578125" style="54" customWidth="1"/>
    <col min="14348" max="14348" width="11.140625" style="54" customWidth="1"/>
    <col min="14349" max="14599" width="9.140625" style="54"/>
    <col min="14600" max="14600" width="20.7109375" style="54" customWidth="1"/>
    <col min="14601" max="14601" width="22.42578125" style="54" customWidth="1"/>
    <col min="14602" max="14602" width="19.28515625" style="54" customWidth="1"/>
    <col min="14603" max="14603" width="19.42578125" style="54" customWidth="1"/>
    <col min="14604" max="14604" width="11.140625" style="54" customWidth="1"/>
    <col min="14605" max="14855" width="9.140625" style="54"/>
    <col min="14856" max="14856" width="20.7109375" style="54" customWidth="1"/>
    <col min="14857" max="14857" width="22.42578125" style="54" customWidth="1"/>
    <col min="14858" max="14858" width="19.28515625" style="54" customWidth="1"/>
    <col min="14859" max="14859" width="19.42578125" style="54" customWidth="1"/>
    <col min="14860" max="14860" width="11.140625" style="54" customWidth="1"/>
    <col min="14861" max="15111" width="9.140625" style="54"/>
    <col min="15112" max="15112" width="20.7109375" style="54" customWidth="1"/>
    <col min="15113" max="15113" width="22.42578125" style="54" customWidth="1"/>
    <col min="15114" max="15114" width="19.28515625" style="54" customWidth="1"/>
    <col min="15115" max="15115" width="19.42578125" style="54" customWidth="1"/>
    <col min="15116" max="15116" width="11.140625" style="54" customWidth="1"/>
    <col min="15117" max="15367" width="9.140625" style="54"/>
    <col min="15368" max="15368" width="20.7109375" style="54" customWidth="1"/>
    <col min="15369" max="15369" width="22.42578125" style="54" customWidth="1"/>
    <col min="15370" max="15370" width="19.28515625" style="54" customWidth="1"/>
    <col min="15371" max="15371" width="19.42578125" style="54" customWidth="1"/>
    <col min="15372" max="15372" width="11.140625" style="54" customWidth="1"/>
    <col min="15373" max="15623" width="9.140625" style="54"/>
    <col min="15624" max="15624" width="20.7109375" style="54" customWidth="1"/>
    <col min="15625" max="15625" width="22.42578125" style="54" customWidth="1"/>
    <col min="15626" max="15626" width="19.28515625" style="54" customWidth="1"/>
    <col min="15627" max="15627" width="19.42578125" style="54" customWidth="1"/>
    <col min="15628" max="15628" width="11.140625" style="54" customWidth="1"/>
    <col min="15629" max="15879" width="9.140625" style="54"/>
    <col min="15880" max="15880" width="20.7109375" style="54" customWidth="1"/>
    <col min="15881" max="15881" width="22.42578125" style="54" customWidth="1"/>
    <col min="15882" max="15882" width="19.28515625" style="54" customWidth="1"/>
    <col min="15883" max="15883" width="19.42578125" style="54" customWidth="1"/>
    <col min="15884" max="15884" width="11.140625" style="54" customWidth="1"/>
    <col min="15885" max="16135" width="9.140625" style="54"/>
    <col min="16136" max="16136" width="20.7109375" style="54" customWidth="1"/>
    <col min="16137" max="16137" width="22.42578125" style="54" customWidth="1"/>
    <col min="16138" max="16138" width="19.28515625" style="54" customWidth="1"/>
    <col min="16139" max="16139" width="19.42578125" style="54" customWidth="1"/>
    <col min="16140" max="16140" width="11.140625" style="54" customWidth="1"/>
    <col min="16141" max="16384" width="9.140625" style="54"/>
  </cols>
  <sheetData>
    <row r="6" spans="1:22">
      <c r="C6" s="56"/>
    </row>
    <row r="7" spans="1:22">
      <c r="A7" s="58" t="s">
        <v>434</v>
      </c>
      <c r="B7" s="59"/>
      <c r="C7" s="59"/>
      <c r="D7" s="59"/>
      <c r="E7" s="60"/>
      <c r="F7" s="59"/>
      <c r="G7" s="59"/>
      <c r="H7" s="60"/>
    </row>
    <row r="8" spans="1:22">
      <c r="A8" s="58"/>
      <c r="B8" s="59"/>
      <c r="C8" s="59"/>
      <c r="D8" s="59"/>
      <c r="E8" s="60"/>
      <c r="F8" s="59"/>
      <c r="G8" s="59"/>
      <c r="H8" s="60"/>
    </row>
    <row r="9" spans="1:22" ht="15.75" thickBot="1">
      <c r="A9" s="61" t="s">
        <v>435</v>
      </c>
      <c r="B9" s="62"/>
      <c r="C9" s="63"/>
      <c r="D9" s="63"/>
      <c r="E9" s="64"/>
      <c r="F9" s="65"/>
      <c r="G9" s="65"/>
      <c r="H9" s="66"/>
      <c r="I9" s="67"/>
      <c r="J9" s="67"/>
      <c r="K9" s="64"/>
      <c r="L9" s="68"/>
      <c r="M9" s="68"/>
      <c r="N9" s="64"/>
      <c r="O9" s="64"/>
      <c r="P9" s="67"/>
      <c r="Q9" s="64"/>
    </row>
    <row r="10" spans="1:22" ht="17.25" customHeight="1" thickBot="1">
      <c r="A10" s="684" t="s">
        <v>436</v>
      </c>
      <c r="B10" s="686" t="s">
        <v>437</v>
      </c>
      <c r="C10" s="688" t="s">
        <v>6</v>
      </c>
      <c r="D10" s="689"/>
      <c r="E10" s="690"/>
      <c r="F10" s="679" t="s">
        <v>3</v>
      </c>
      <c r="G10" s="679"/>
      <c r="H10" s="679"/>
      <c r="I10" s="691" t="s">
        <v>7</v>
      </c>
      <c r="J10" s="679"/>
      <c r="K10" s="680"/>
      <c r="L10" s="677" t="s">
        <v>8</v>
      </c>
      <c r="M10" s="677"/>
      <c r="N10" s="677"/>
      <c r="O10" s="678" t="s">
        <v>438</v>
      </c>
      <c r="P10" s="679"/>
      <c r="Q10" s="680"/>
      <c r="R10" s="681" t="s">
        <v>2</v>
      </c>
      <c r="S10" s="682"/>
      <c r="T10" s="683"/>
    </row>
    <row r="11" spans="1:22" ht="30" customHeight="1" thickBot="1">
      <c r="A11" s="685"/>
      <c r="B11" s="687"/>
      <c r="C11" s="69" t="s">
        <v>439</v>
      </c>
      <c r="D11" s="70" t="s">
        <v>440</v>
      </c>
      <c r="E11" s="71" t="s">
        <v>1</v>
      </c>
      <c r="F11" s="72" t="s">
        <v>439</v>
      </c>
      <c r="G11" s="73" t="s">
        <v>440</v>
      </c>
      <c r="H11" s="74" t="s">
        <v>1</v>
      </c>
      <c r="I11" s="75" t="s">
        <v>439</v>
      </c>
      <c r="J11" s="70" t="s">
        <v>440</v>
      </c>
      <c r="K11" s="71" t="s">
        <v>1</v>
      </c>
      <c r="L11" s="76" t="s">
        <v>439</v>
      </c>
      <c r="M11" s="73" t="s">
        <v>440</v>
      </c>
      <c r="N11" s="74" t="s">
        <v>1</v>
      </c>
      <c r="O11" s="77" t="s">
        <v>439</v>
      </c>
      <c r="P11" s="78" t="s">
        <v>440</v>
      </c>
      <c r="Q11" s="79" t="s">
        <v>1</v>
      </c>
      <c r="R11" s="80" t="s">
        <v>439</v>
      </c>
      <c r="S11" s="73" t="s">
        <v>440</v>
      </c>
      <c r="T11" s="79" t="s">
        <v>1</v>
      </c>
    </row>
    <row r="12" spans="1:22" ht="15" customHeight="1">
      <c r="A12" s="105" t="s">
        <v>442</v>
      </c>
      <c r="B12" s="96" t="s">
        <v>441</v>
      </c>
      <c r="C12" s="97">
        <v>180</v>
      </c>
      <c r="D12" s="98">
        <v>84</v>
      </c>
      <c r="E12" s="81">
        <f t="shared" ref="E12" si="0">D12/C12*100</f>
        <v>46.666666666666664</v>
      </c>
      <c r="F12" s="99">
        <v>3517</v>
      </c>
      <c r="G12" s="82">
        <v>2777</v>
      </c>
      <c r="H12" s="90">
        <f t="shared" ref="H12" si="1">G12/F12*100</f>
        <v>78.959340346886549</v>
      </c>
      <c r="I12" s="86">
        <f>3517+1558</f>
        <v>5075</v>
      </c>
      <c r="J12" s="85">
        <f>2777+1342</f>
        <v>4119</v>
      </c>
      <c r="K12" s="90">
        <f t="shared" ref="K12" si="2">J12/I12*100</f>
        <v>81.162561576354676</v>
      </c>
      <c r="L12" s="84">
        <v>14863</v>
      </c>
      <c r="M12" s="85">
        <v>13474</v>
      </c>
      <c r="N12" s="90">
        <f t="shared" ref="N12" si="3">M12/L12*100</f>
        <v>90.654645764650482</v>
      </c>
      <c r="O12" s="100">
        <v>856</v>
      </c>
      <c r="P12" s="89">
        <v>783</v>
      </c>
      <c r="Q12" s="90">
        <f t="shared" ref="Q12" si="4">P12/O12*100</f>
        <v>91.471962616822438</v>
      </c>
      <c r="R12" s="91">
        <f t="shared" ref="R12:S12" si="5">C12+F12+I12+L12+O12</f>
        <v>24491</v>
      </c>
      <c r="S12" s="92">
        <f t="shared" si="5"/>
        <v>21237</v>
      </c>
      <c r="T12" s="93">
        <f t="shared" ref="T12" si="6">S12/R12*100</f>
        <v>86.713486586909468</v>
      </c>
      <c r="U12" s="94"/>
      <c r="V12" s="95"/>
    </row>
    <row r="13" spans="1:22">
      <c r="A13" s="102" t="s">
        <v>443</v>
      </c>
      <c r="I13" s="103"/>
      <c r="J13" s="103"/>
    </row>
    <row r="14" spans="1:22">
      <c r="A14" s="104" t="s">
        <v>444</v>
      </c>
      <c r="I14" s="103"/>
      <c r="J14" s="103"/>
    </row>
    <row r="15" spans="1:22">
      <c r="A15" s="676" t="s">
        <v>460</v>
      </c>
      <c r="B15" s="676"/>
      <c r="C15" s="676"/>
      <c r="D15" s="676"/>
      <c r="E15" s="676"/>
      <c r="F15" s="676"/>
      <c r="G15" s="676"/>
      <c r="H15" s="676"/>
      <c r="I15" s="676"/>
      <c r="J15" s="676"/>
    </row>
  </sheetData>
  <mergeCells count="9">
    <mergeCell ref="A15:J15"/>
    <mergeCell ref="L10:N10"/>
    <mergeCell ref="O10:Q10"/>
    <mergeCell ref="R10:T10"/>
    <mergeCell ref="A10:A11"/>
    <mergeCell ref="B10:B11"/>
    <mergeCell ref="C10:E10"/>
    <mergeCell ref="F10:H10"/>
    <mergeCell ref="I10:K10"/>
  </mergeCells>
  <pageMargins left="0.511811024" right="0.511811024" top="0.78740157499999996" bottom="0.78740157499999996" header="0.31496062000000002" footer="0.31496062000000002"/>
  <drawing r:id="rId1"/>
  <legacyDrawing r:id="rId2"/>
  <oleObjects>
    <mc:AlternateContent xmlns:mc="http://schemas.openxmlformats.org/markup-compatibility/2006">
      <mc:Choice Requires="x14">
        <oleObject shapeId="39937" r:id="rId3">
          <objectPr defaultSize="0" autoPict="0" r:id="rId4">
            <anchor moveWithCells="1">
              <from>
                <xdr:col>0</xdr:col>
                <xdr:colOff>238125</xdr:colOff>
                <xdr:row>0</xdr:row>
                <xdr:rowOff>66675</xdr:rowOff>
              </from>
              <to>
                <xdr:col>3</xdr:col>
                <xdr:colOff>571500</xdr:colOff>
                <xdr:row>5</xdr:row>
                <xdr:rowOff>133350</xdr:rowOff>
              </to>
            </anchor>
          </objectPr>
        </oleObject>
      </mc:Choice>
      <mc:Fallback>
        <oleObject shapeId="39937" r:id="rId3"/>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dimension ref="A1:W367"/>
  <sheetViews>
    <sheetView topLeftCell="A15" workbookViewId="0">
      <selection activeCell="D9" sqref="D9"/>
    </sheetView>
  </sheetViews>
  <sheetFormatPr defaultRowHeight="13.5"/>
  <cols>
    <col min="1" max="1" width="36.7109375" style="16" bestFit="1" customWidth="1"/>
    <col min="2" max="2" width="24.7109375" style="16" bestFit="1" customWidth="1"/>
    <col min="3" max="3" width="32.28515625" style="16" bestFit="1" customWidth="1"/>
    <col min="4" max="4" width="17.85546875" style="16" customWidth="1"/>
    <col min="5" max="16384" width="9.140625" style="16"/>
  </cols>
  <sheetData>
    <row r="1" spans="1:4">
      <c r="A1" s="16" t="s">
        <v>18</v>
      </c>
      <c r="B1" s="16" t="s">
        <v>19</v>
      </c>
      <c r="C1" s="16" t="s">
        <v>20</v>
      </c>
    </row>
    <row r="2" spans="1:4">
      <c r="A2" s="16" t="s">
        <v>21</v>
      </c>
      <c r="B2" s="16" t="s">
        <v>22</v>
      </c>
      <c r="C2" s="16" t="s">
        <v>23</v>
      </c>
    </row>
    <row r="3" spans="1:4">
      <c r="A3" s="16" t="s">
        <v>24</v>
      </c>
      <c r="B3" s="16" t="s">
        <v>25</v>
      </c>
      <c r="C3" s="16" t="s">
        <v>26</v>
      </c>
      <c r="D3" s="16" t="s">
        <v>429</v>
      </c>
    </row>
    <row r="4" spans="1:4">
      <c r="A4" s="16" t="s">
        <v>27</v>
      </c>
      <c r="B4" s="16" t="s">
        <v>28</v>
      </c>
      <c r="C4" s="16" t="s">
        <v>17</v>
      </c>
      <c r="D4" s="16" t="s">
        <v>430</v>
      </c>
    </row>
    <row r="5" spans="1:4">
      <c r="A5" s="16" t="s">
        <v>29</v>
      </c>
      <c r="B5" s="16" t="s">
        <v>30</v>
      </c>
      <c r="C5" s="16" t="s">
        <v>31</v>
      </c>
      <c r="D5" s="16" t="s">
        <v>431</v>
      </c>
    </row>
    <row r="6" spans="1:4">
      <c r="A6" s="16" t="s">
        <v>32</v>
      </c>
      <c r="B6" s="16" t="s">
        <v>33</v>
      </c>
      <c r="C6" s="16" t="s">
        <v>31</v>
      </c>
      <c r="D6" s="16" t="s">
        <v>432</v>
      </c>
    </row>
    <row r="7" spans="1:4">
      <c r="A7" s="16" t="s">
        <v>34</v>
      </c>
      <c r="B7" s="16" t="s">
        <v>35</v>
      </c>
      <c r="C7" s="16" t="s">
        <v>36</v>
      </c>
    </row>
    <row r="8" spans="1:4">
      <c r="A8" s="16" t="s">
        <v>37</v>
      </c>
      <c r="B8" s="16" t="s">
        <v>38</v>
      </c>
      <c r="C8" s="16" t="s">
        <v>39</v>
      </c>
    </row>
    <row r="9" spans="1:4">
      <c r="A9" s="16" t="s">
        <v>30</v>
      </c>
      <c r="B9" s="16" t="s">
        <v>40</v>
      </c>
      <c r="C9" s="16" t="s">
        <v>41</v>
      </c>
    </row>
    <row r="10" spans="1:4">
      <c r="A10" s="16" t="s">
        <v>33</v>
      </c>
      <c r="B10" s="16" t="s">
        <v>42</v>
      </c>
      <c r="C10" s="16" t="s">
        <v>43</v>
      </c>
    </row>
    <row r="11" spans="1:4">
      <c r="A11" s="16" t="s">
        <v>44</v>
      </c>
      <c r="B11" s="16" t="s">
        <v>45</v>
      </c>
      <c r="C11" s="16" t="s">
        <v>21</v>
      </c>
    </row>
    <row r="12" spans="1:4">
      <c r="A12" s="16" t="s">
        <v>46</v>
      </c>
      <c r="B12" s="16" t="s">
        <v>47</v>
      </c>
      <c r="C12" s="16" t="s">
        <v>48</v>
      </c>
    </row>
    <row r="13" spans="1:4">
      <c r="A13" s="16" t="s">
        <v>49</v>
      </c>
      <c r="B13" s="16" t="s">
        <v>50</v>
      </c>
      <c r="C13" s="16" t="s">
        <v>51</v>
      </c>
    </row>
    <row r="14" spans="1:4">
      <c r="A14" s="16" t="s">
        <v>52</v>
      </c>
      <c r="B14" s="16" t="s">
        <v>53</v>
      </c>
      <c r="C14" s="16" t="s">
        <v>54</v>
      </c>
    </row>
    <row r="15" spans="1:4">
      <c r="A15" s="16" t="s">
        <v>55</v>
      </c>
      <c r="B15" s="16" t="s">
        <v>56</v>
      </c>
      <c r="C15" s="16" t="s">
        <v>57</v>
      </c>
    </row>
    <row r="16" spans="1:4">
      <c r="A16" s="16" t="s">
        <v>58</v>
      </c>
      <c r="B16" s="16" t="s">
        <v>59</v>
      </c>
      <c r="C16" s="16" t="s">
        <v>60</v>
      </c>
    </row>
    <row r="17" spans="1:3">
      <c r="A17" s="16" t="s">
        <v>61</v>
      </c>
      <c r="B17" s="16" t="s">
        <v>62</v>
      </c>
      <c r="C17" s="16" t="s">
        <v>63</v>
      </c>
    </row>
    <row r="18" spans="1:3">
      <c r="A18" s="16" t="s">
        <v>64</v>
      </c>
      <c r="B18" s="16" t="s">
        <v>65</v>
      </c>
      <c r="C18" s="16" t="s">
        <v>66</v>
      </c>
    </row>
    <row r="19" spans="1:3">
      <c r="A19" s="16" t="s">
        <v>42</v>
      </c>
      <c r="B19" s="16" t="s">
        <v>67</v>
      </c>
      <c r="C19" s="16" t="s">
        <v>68</v>
      </c>
    </row>
    <row r="20" spans="1:3">
      <c r="A20" s="16" t="s">
        <v>47</v>
      </c>
      <c r="B20" s="16" t="s">
        <v>69</v>
      </c>
      <c r="C20" s="16" t="s">
        <v>70</v>
      </c>
    </row>
    <row r="21" spans="1:3">
      <c r="A21" s="16" t="s">
        <v>71</v>
      </c>
      <c r="B21" s="16" t="s">
        <v>72</v>
      </c>
      <c r="C21" s="16" t="s">
        <v>73</v>
      </c>
    </row>
    <row r="22" spans="1:3">
      <c r="A22" s="16" t="s">
        <v>74</v>
      </c>
      <c r="B22" s="16" t="s">
        <v>75</v>
      </c>
      <c r="C22" s="16" t="s">
        <v>76</v>
      </c>
    </row>
    <row r="23" spans="1:3">
      <c r="A23" s="16" t="s">
        <v>77</v>
      </c>
      <c r="B23" s="16" t="s">
        <v>78</v>
      </c>
      <c r="C23" s="16" t="s">
        <v>79</v>
      </c>
    </row>
    <row r="24" spans="1:3">
      <c r="A24" s="16" t="s">
        <v>80</v>
      </c>
      <c r="B24" s="16" t="s">
        <v>81</v>
      </c>
      <c r="C24" s="16" t="s">
        <v>82</v>
      </c>
    </row>
    <row r="25" spans="1:3">
      <c r="A25" s="16" t="s">
        <v>62</v>
      </c>
      <c r="B25" s="16" t="s">
        <v>83</v>
      </c>
      <c r="C25" s="16" t="s">
        <v>84</v>
      </c>
    </row>
    <row r="26" spans="1:3">
      <c r="A26" s="16" t="s">
        <v>85</v>
      </c>
      <c r="B26" s="16" t="s">
        <v>86</v>
      </c>
      <c r="C26" s="16" t="s">
        <v>87</v>
      </c>
    </row>
    <row r="27" spans="1:3">
      <c r="A27" s="16" t="s">
        <v>88</v>
      </c>
      <c r="B27" s="16" t="s">
        <v>89</v>
      </c>
      <c r="C27" s="16" t="s">
        <v>90</v>
      </c>
    </row>
    <row r="28" spans="1:3">
      <c r="A28" s="16" t="s">
        <v>91</v>
      </c>
      <c r="C28" s="16" t="s">
        <v>92</v>
      </c>
    </row>
    <row r="29" spans="1:3">
      <c r="A29" s="16" t="s">
        <v>89</v>
      </c>
      <c r="C29" s="16" t="s">
        <v>93</v>
      </c>
    </row>
    <row r="30" spans="1:3">
      <c r="A30" s="16" t="s">
        <v>94</v>
      </c>
      <c r="C30" s="16" t="s">
        <v>95</v>
      </c>
    </row>
    <row r="31" spans="1:3">
      <c r="A31" s="16" t="s">
        <v>96</v>
      </c>
      <c r="C31" s="16" t="s">
        <v>97</v>
      </c>
    </row>
    <row r="32" spans="1:3">
      <c r="A32" s="16" t="s">
        <v>98</v>
      </c>
      <c r="C32" s="16" t="s">
        <v>99</v>
      </c>
    </row>
    <row r="33" spans="1:20">
      <c r="A33" s="16" t="s">
        <v>100</v>
      </c>
      <c r="C33" s="16" t="s">
        <v>101</v>
      </c>
      <c r="P33" s="17"/>
      <c r="Q33" s="17"/>
      <c r="R33" s="17"/>
      <c r="S33" s="17"/>
      <c r="T33" s="17"/>
    </row>
    <row r="34" spans="1:20">
      <c r="A34" s="16" t="s">
        <v>102</v>
      </c>
      <c r="C34" s="16" t="s">
        <v>103</v>
      </c>
    </row>
    <row r="35" spans="1:20">
      <c r="C35" s="16" t="s">
        <v>104</v>
      </c>
    </row>
    <row r="36" spans="1:20">
      <c r="C36" s="16" t="s">
        <v>105</v>
      </c>
    </row>
    <row r="37" spans="1:20">
      <c r="C37" s="16" t="s">
        <v>106</v>
      </c>
    </row>
    <row r="38" spans="1:20">
      <c r="C38" s="16" t="s">
        <v>107</v>
      </c>
    </row>
    <row r="39" spans="1:20">
      <c r="C39" s="16" t="s">
        <v>108</v>
      </c>
    </row>
    <row r="40" spans="1:20">
      <c r="C40" s="16" t="s">
        <v>109</v>
      </c>
    </row>
    <row r="41" spans="1:20">
      <c r="C41" s="16" t="s">
        <v>110</v>
      </c>
    </row>
    <row r="42" spans="1:20">
      <c r="C42" s="16" t="s">
        <v>111</v>
      </c>
    </row>
    <row r="43" spans="1:20">
      <c r="C43" s="16" t="s">
        <v>112</v>
      </c>
    </row>
    <row r="44" spans="1:20">
      <c r="C44" s="16" t="s">
        <v>113</v>
      </c>
    </row>
    <row r="45" spans="1:20">
      <c r="C45" s="16" t="s">
        <v>114</v>
      </c>
    </row>
    <row r="46" spans="1:20">
      <c r="C46" s="16" t="s">
        <v>115</v>
      </c>
    </row>
    <row r="47" spans="1:20">
      <c r="C47" s="16" t="s">
        <v>116</v>
      </c>
    </row>
    <row r="48" spans="1:20">
      <c r="C48" s="16" t="s">
        <v>117</v>
      </c>
    </row>
    <row r="49" spans="3:23">
      <c r="C49" s="16" t="s">
        <v>118</v>
      </c>
    </row>
    <row r="50" spans="3:23">
      <c r="C50" s="16" t="s">
        <v>119</v>
      </c>
    </row>
    <row r="51" spans="3:23">
      <c r="C51" s="16" t="s">
        <v>120</v>
      </c>
    </row>
    <row r="52" spans="3:23">
      <c r="C52" s="16" t="s">
        <v>121</v>
      </c>
    </row>
    <row r="53" spans="3:23">
      <c r="C53" s="16" t="s">
        <v>122</v>
      </c>
    </row>
    <row r="54" spans="3:23">
      <c r="C54" s="16" t="s">
        <v>123</v>
      </c>
    </row>
    <row r="55" spans="3:23">
      <c r="C55" s="16" t="s">
        <v>124</v>
      </c>
    </row>
    <row r="56" spans="3:23">
      <c r="C56" s="16" t="s">
        <v>125</v>
      </c>
      <c r="S56" s="17"/>
      <c r="T56" s="17"/>
      <c r="U56" s="17"/>
      <c r="V56" s="17"/>
      <c r="W56" s="17"/>
    </row>
    <row r="57" spans="3:23">
      <c r="C57" s="16" t="s">
        <v>126</v>
      </c>
      <c r="S57" s="17"/>
      <c r="T57" s="17"/>
      <c r="U57" s="17"/>
      <c r="V57" s="17"/>
      <c r="W57" s="17"/>
    </row>
    <row r="58" spans="3:23">
      <c r="C58" s="16" t="s">
        <v>127</v>
      </c>
    </row>
    <row r="59" spans="3:23">
      <c r="C59" s="16" t="s">
        <v>128</v>
      </c>
    </row>
    <row r="60" spans="3:23">
      <c r="C60" s="16" t="s">
        <v>129</v>
      </c>
    </row>
    <row r="61" spans="3:23">
      <c r="C61" s="16" t="s">
        <v>130</v>
      </c>
    </row>
    <row r="62" spans="3:23">
      <c r="C62" s="16" t="s">
        <v>131</v>
      </c>
    </row>
    <row r="63" spans="3:23">
      <c r="C63" s="16" t="s">
        <v>132</v>
      </c>
    </row>
    <row r="64" spans="3:23">
      <c r="C64" s="16" t="s">
        <v>133</v>
      </c>
    </row>
    <row r="65" spans="3:3">
      <c r="C65" s="16" t="s">
        <v>134</v>
      </c>
    </row>
    <row r="66" spans="3:3">
      <c r="C66" s="16" t="s">
        <v>135</v>
      </c>
    </row>
    <row r="67" spans="3:3">
      <c r="C67" s="16" t="s">
        <v>136</v>
      </c>
    </row>
    <row r="68" spans="3:3">
      <c r="C68" s="16" t="s">
        <v>137</v>
      </c>
    </row>
    <row r="69" spans="3:3">
      <c r="C69" s="16" t="s">
        <v>138</v>
      </c>
    </row>
    <row r="70" spans="3:3">
      <c r="C70" s="16" t="s">
        <v>139</v>
      </c>
    </row>
    <row r="71" spans="3:3">
      <c r="C71" s="16" t="s">
        <v>140</v>
      </c>
    </row>
    <row r="72" spans="3:3">
      <c r="C72" s="16" t="s">
        <v>141</v>
      </c>
    </row>
    <row r="73" spans="3:3">
      <c r="C73" s="16" t="s">
        <v>142</v>
      </c>
    </row>
    <row r="74" spans="3:3">
      <c r="C74" s="16" t="s">
        <v>143</v>
      </c>
    </row>
    <row r="75" spans="3:3">
      <c r="C75" s="16" t="s">
        <v>144</v>
      </c>
    </row>
    <row r="76" spans="3:3">
      <c r="C76" s="16" t="s">
        <v>145</v>
      </c>
    </row>
    <row r="77" spans="3:3">
      <c r="C77" s="16" t="s">
        <v>146</v>
      </c>
    </row>
    <row r="78" spans="3:3">
      <c r="C78" s="16" t="s">
        <v>147</v>
      </c>
    </row>
    <row r="79" spans="3:3">
      <c r="C79" s="16" t="s">
        <v>148</v>
      </c>
    </row>
    <row r="80" spans="3:3">
      <c r="C80" s="16" t="s">
        <v>149</v>
      </c>
    </row>
    <row r="81" spans="3:3">
      <c r="C81" s="16" t="s">
        <v>150</v>
      </c>
    </row>
    <row r="82" spans="3:3">
      <c r="C82" s="16" t="s">
        <v>151</v>
      </c>
    </row>
    <row r="83" spans="3:3">
      <c r="C83" s="16" t="s">
        <v>152</v>
      </c>
    </row>
    <row r="84" spans="3:3">
      <c r="C84" s="16" t="s">
        <v>153</v>
      </c>
    </row>
    <row r="85" spans="3:3">
      <c r="C85" s="16" t="s">
        <v>154</v>
      </c>
    </row>
    <row r="86" spans="3:3">
      <c r="C86" s="16" t="s">
        <v>155</v>
      </c>
    </row>
    <row r="87" spans="3:3">
      <c r="C87" s="16" t="s">
        <v>156</v>
      </c>
    </row>
    <row r="88" spans="3:3">
      <c r="C88" s="16" t="s">
        <v>157</v>
      </c>
    </row>
    <row r="89" spans="3:3">
      <c r="C89" s="16" t="s">
        <v>158</v>
      </c>
    </row>
    <row r="90" spans="3:3">
      <c r="C90" s="16" t="s">
        <v>159</v>
      </c>
    </row>
    <row r="91" spans="3:3">
      <c r="C91" s="16" t="s">
        <v>160</v>
      </c>
    </row>
    <row r="92" spans="3:3">
      <c r="C92" s="16" t="s">
        <v>161</v>
      </c>
    </row>
    <row r="93" spans="3:3">
      <c r="C93" s="16" t="s">
        <v>162</v>
      </c>
    </row>
    <row r="94" spans="3:3">
      <c r="C94" s="16" t="s">
        <v>163</v>
      </c>
    </row>
    <row r="95" spans="3:3">
      <c r="C95" s="16" t="s">
        <v>164</v>
      </c>
    </row>
    <row r="96" spans="3:3">
      <c r="C96" s="16" t="s">
        <v>165</v>
      </c>
    </row>
    <row r="97" spans="3:3">
      <c r="C97" s="16" t="s">
        <v>166</v>
      </c>
    </row>
    <row r="98" spans="3:3">
      <c r="C98" s="16" t="s">
        <v>167</v>
      </c>
    </row>
    <row r="99" spans="3:3">
      <c r="C99" s="16" t="s">
        <v>168</v>
      </c>
    </row>
    <row r="100" spans="3:3">
      <c r="C100" s="16" t="s">
        <v>169</v>
      </c>
    </row>
    <row r="101" spans="3:3">
      <c r="C101" s="16" t="s">
        <v>170</v>
      </c>
    </row>
    <row r="102" spans="3:3">
      <c r="C102" s="16" t="s">
        <v>171</v>
      </c>
    </row>
    <row r="103" spans="3:3">
      <c r="C103" s="16" t="s">
        <v>172</v>
      </c>
    </row>
    <row r="104" spans="3:3">
      <c r="C104" s="16" t="s">
        <v>173</v>
      </c>
    </row>
    <row r="105" spans="3:3">
      <c r="C105" s="16" t="s">
        <v>44</v>
      </c>
    </row>
    <row r="106" spans="3:3">
      <c r="C106" s="16" t="s">
        <v>174</v>
      </c>
    </row>
    <row r="107" spans="3:3">
      <c r="C107" s="16" t="s">
        <v>175</v>
      </c>
    </row>
    <row r="108" spans="3:3">
      <c r="C108" s="16" t="s">
        <v>176</v>
      </c>
    </row>
    <row r="109" spans="3:3">
      <c r="C109" s="16" t="s">
        <v>177</v>
      </c>
    </row>
    <row r="110" spans="3:3">
      <c r="C110" s="16" t="s">
        <v>178</v>
      </c>
    </row>
    <row r="111" spans="3:3">
      <c r="C111" s="16" t="s">
        <v>179</v>
      </c>
    </row>
    <row r="112" spans="3:3">
      <c r="C112" s="16" t="s">
        <v>180</v>
      </c>
    </row>
    <row r="113" spans="3:3">
      <c r="C113" s="16" t="s">
        <v>181</v>
      </c>
    </row>
    <row r="114" spans="3:3">
      <c r="C114" s="16" t="s">
        <v>182</v>
      </c>
    </row>
    <row r="115" spans="3:3">
      <c r="C115" s="16" t="s">
        <v>183</v>
      </c>
    </row>
    <row r="116" spans="3:3">
      <c r="C116" s="16" t="s">
        <v>184</v>
      </c>
    </row>
    <row r="117" spans="3:3">
      <c r="C117" s="16" t="s">
        <v>185</v>
      </c>
    </row>
    <row r="118" spans="3:3">
      <c r="C118" s="16" t="s">
        <v>186</v>
      </c>
    </row>
    <row r="119" spans="3:3">
      <c r="C119" s="16" t="s">
        <v>187</v>
      </c>
    </row>
    <row r="120" spans="3:3">
      <c r="C120" s="16" t="s">
        <v>188</v>
      </c>
    </row>
    <row r="121" spans="3:3">
      <c r="C121" s="16" t="s">
        <v>189</v>
      </c>
    </row>
    <row r="122" spans="3:3">
      <c r="C122" s="16" t="s">
        <v>190</v>
      </c>
    </row>
    <row r="123" spans="3:3">
      <c r="C123" s="16" t="s">
        <v>191</v>
      </c>
    </row>
    <row r="124" spans="3:3">
      <c r="C124" s="16" t="s">
        <v>192</v>
      </c>
    </row>
    <row r="125" spans="3:3">
      <c r="C125" s="16" t="s">
        <v>193</v>
      </c>
    </row>
    <row r="126" spans="3:3">
      <c r="C126" s="16" t="s">
        <v>194</v>
      </c>
    </row>
    <row r="127" spans="3:3">
      <c r="C127" s="16" t="s">
        <v>195</v>
      </c>
    </row>
    <row r="128" spans="3:3">
      <c r="C128" s="16" t="s">
        <v>196</v>
      </c>
    </row>
    <row r="129" spans="3:3">
      <c r="C129" s="16" t="s">
        <v>197</v>
      </c>
    </row>
    <row r="130" spans="3:3">
      <c r="C130" s="16" t="s">
        <v>198</v>
      </c>
    </row>
    <row r="131" spans="3:3">
      <c r="C131" s="16" t="s">
        <v>199</v>
      </c>
    </row>
    <row r="132" spans="3:3">
      <c r="C132" s="16" t="s">
        <v>200</v>
      </c>
    </row>
    <row r="133" spans="3:3">
      <c r="C133" s="16" t="s">
        <v>201</v>
      </c>
    </row>
    <row r="134" spans="3:3">
      <c r="C134" s="16" t="s">
        <v>202</v>
      </c>
    </row>
    <row r="135" spans="3:3">
      <c r="C135" s="16" t="s">
        <v>203</v>
      </c>
    </row>
    <row r="136" spans="3:3">
      <c r="C136" s="16" t="s">
        <v>204</v>
      </c>
    </row>
    <row r="137" spans="3:3">
      <c r="C137" s="16" t="s">
        <v>205</v>
      </c>
    </row>
    <row r="138" spans="3:3">
      <c r="C138" s="16" t="s">
        <v>206</v>
      </c>
    </row>
    <row r="139" spans="3:3">
      <c r="C139" s="16" t="s">
        <v>207</v>
      </c>
    </row>
    <row r="140" spans="3:3">
      <c r="C140" s="16" t="s">
        <v>208</v>
      </c>
    </row>
    <row r="141" spans="3:3">
      <c r="C141" s="16" t="s">
        <v>209</v>
      </c>
    </row>
    <row r="142" spans="3:3">
      <c r="C142" s="16" t="s">
        <v>210</v>
      </c>
    </row>
    <row r="143" spans="3:3">
      <c r="C143" s="16" t="s">
        <v>211</v>
      </c>
    </row>
    <row r="144" spans="3:3">
      <c r="C144" s="16" t="s">
        <v>212</v>
      </c>
    </row>
    <row r="145" spans="3:3">
      <c r="C145" s="16" t="s">
        <v>213</v>
      </c>
    </row>
    <row r="146" spans="3:3">
      <c r="C146" s="16" t="s">
        <v>214</v>
      </c>
    </row>
    <row r="147" spans="3:3">
      <c r="C147" s="16" t="s">
        <v>215</v>
      </c>
    </row>
    <row r="148" spans="3:3">
      <c r="C148" s="16" t="s">
        <v>216</v>
      </c>
    </row>
    <row r="149" spans="3:3">
      <c r="C149" s="16" t="s">
        <v>217</v>
      </c>
    </row>
    <row r="150" spans="3:3">
      <c r="C150" s="16" t="s">
        <v>218</v>
      </c>
    </row>
    <row r="151" spans="3:3">
      <c r="C151" s="16" t="s">
        <v>219</v>
      </c>
    </row>
    <row r="152" spans="3:3">
      <c r="C152" s="16" t="s">
        <v>220</v>
      </c>
    </row>
    <row r="153" spans="3:3">
      <c r="C153" s="16" t="s">
        <v>221</v>
      </c>
    </row>
    <row r="154" spans="3:3">
      <c r="C154" s="16" t="s">
        <v>222</v>
      </c>
    </row>
    <row r="155" spans="3:3">
      <c r="C155" s="16" t="s">
        <v>223</v>
      </c>
    </row>
    <row r="156" spans="3:3">
      <c r="C156" s="16" t="s">
        <v>224</v>
      </c>
    </row>
    <row r="157" spans="3:3">
      <c r="C157" s="16" t="s">
        <v>225</v>
      </c>
    </row>
    <row r="158" spans="3:3">
      <c r="C158" s="16" t="s">
        <v>226</v>
      </c>
    </row>
    <row r="159" spans="3:3">
      <c r="C159" s="16" t="s">
        <v>227</v>
      </c>
    </row>
    <row r="160" spans="3:3">
      <c r="C160" s="16" t="s">
        <v>228</v>
      </c>
    </row>
    <row r="161" spans="3:3">
      <c r="C161" s="16" t="s">
        <v>229</v>
      </c>
    </row>
    <row r="162" spans="3:3">
      <c r="C162" s="16" t="s">
        <v>230</v>
      </c>
    </row>
    <row r="163" spans="3:3">
      <c r="C163" s="16" t="s">
        <v>231</v>
      </c>
    </row>
    <row r="164" spans="3:3">
      <c r="C164" s="16" t="s">
        <v>232</v>
      </c>
    </row>
    <row r="165" spans="3:3">
      <c r="C165" s="16" t="s">
        <v>233</v>
      </c>
    </row>
    <row r="166" spans="3:3">
      <c r="C166" s="16" t="s">
        <v>234</v>
      </c>
    </row>
    <row r="167" spans="3:3">
      <c r="C167" s="16" t="s">
        <v>235</v>
      </c>
    </row>
    <row r="168" spans="3:3">
      <c r="C168" s="16" t="s">
        <v>236</v>
      </c>
    </row>
    <row r="169" spans="3:3">
      <c r="C169" s="16" t="s">
        <v>237</v>
      </c>
    </row>
    <row r="170" spans="3:3">
      <c r="C170" s="16" t="s">
        <v>238</v>
      </c>
    </row>
    <row r="171" spans="3:3">
      <c r="C171" s="16" t="s">
        <v>239</v>
      </c>
    </row>
    <row r="172" spans="3:3">
      <c r="C172" s="16" t="s">
        <v>240</v>
      </c>
    </row>
    <row r="173" spans="3:3">
      <c r="C173" s="16" t="s">
        <v>241</v>
      </c>
    </row>
    <row r="174" spans="3:3">
      <c r="C174" s="16" t="s">
        <v>242</v>
      </c>
    </row>
    <row r="175" spans="3:3">
      <c r="C175" s="16" t="s">
        <v>243</v>
      </c>
    </row>
    <row r="176" spans="3:3">
      <c r="C176" s="16" t="s">
        <v>244</v>
      </c>
    </row>
    <row r="177" spans="3:3">
      <c r="C177" s="16" t="s">
        <v>245</v>
      </c>
    </row>
    <row r="178" spans="3:3">
      <c r="C178" s="16" t="s">
        <v>246</v>
      </c>
    </row>
    <row r="179" spans="3:3">
      <c r="C179" s="16" t="s">
        <v>247</v>
      </c>
    </row>
    <row r="180" spans="3:3">
      <c r="C180" s="16" t="s">
        <v>248</v>
      </c>
    </row>
    <row r="181" spans="3:3">
      <c r="C181" s="16" t="s">
        <v>249</v>
      </c>
    </row>
    <row r="182" spans="3:3">
      <c r="C182" s="16" t="s">
        <v>250</v>
      </c>
    </row>
    <row r="183" spans="3:3">
      <c r="C183" s="16" t="s">
        <v>251</v>
      </c>
    </row>
    <row r="184" spans="3:3">
      <c r="C184" s="16" t="s">
        <v>252</v>
      </c>
    </row>
    <row r="185" spans="3:3">
      <c r="C185" s="16" t="s">
        <v>253</v>
      </c>
    </row>
    <row r="186" spans="3:3">
      <c r="C186" s="16" t="s">
        <v>254</v>
      </c>
    </row>
    <row r="187" spans="3:3">
      <c r="C187" s="16" t="s">
        <v>255</v>
      </c>
    </row>
    <row r="188" spans="3:3">
      <c r="C188" s="16" t="s">
        <v>256</v>
      </c>
    </row>
    <row r="189" spans="3:3">
      <c r="C189" s="16" t="s">
        <v>257</v>
      </c>
    </row>
    <row r="190" spans="3:3">
      <c r="C190" s="16" t="s">
        <v>258</v>
      </c>
    </row>
    <row r="191" spans="3:3">
      <c r="C191" s="16" t="s">
        <v>259</v>
      </c>
    </row>
    <row r="192" spans="3:3">
      <c r="C192" s="16" t="s">
        <v>260</v>
      </c>
    </row>
    <row r="193" spans="3:3">
      <c r="C193" s="16" t="s">
        <v>261</v>
      </c>
    </row>
    <row r="194" spans="3:3">
      <c r="C194" s="16" t="s">
        <v>262</v>
      </c>
    </row>
    <row r="195" spans="3:3">
      <c r="C195" s="16" t="s">
        <v>263</v>
      </c>
    </row>
    <row r="196" spans="3:3">
      <c r="C196" s="16" t="s">
        <v>264</v>
      </c>
    </row>
    <row r="197" spans="3:3">
      <c r="C197" s="16" t="s">
        <v>265</v>
      </c>
    </row>
    <row r="198" spans="3:3">
      <c r="C198" s="16" t="s">
        <v>266</v>
      </c>
    </row>
    <row r="199" spans="3:3">
      <c r="C199" s="16" t="s">
        <v>267</v>
      </c>
    </row>
    <row r="200" spans="3:3">
      <c r="C200" s="16" t="s">
        <v>268</v>
      </c>
    </row>
    <row r="201" spans="3:3">
      <c r="C201" s="16" t="s">
        <v>269</v>
      </c>
    </row>
    <row r="202" spans="3:3">
      <c r="C202" s="16" t="s">
        <v>270</v>
      </c>
    </row>
    <row r="203" spans="3:3">
      <c r="C203" s="16" t="s">
        <v>271</v>
      </c>
    </row>
    <row r="204" spans="3:3">
      <c r="C204" s="16" t="s">
        <v>272</v>
      </c>
    </row>
    <row r="205" spans="3:3">
      <c r="C205" s="16" t="s">
        <v>273</v>
      </c>
    </row>
    <row r="206" spans="3:3">
      <c r="C206" s="16" t="s">
        <v>274</v>
      </c>
    </row>
    <row r="207" spans="3:3">
      <c r="C207" s="16" t="s">
        <v>275</v>
      </c>
    </row>
    <row r="208" spans="3:3">
      <c r="C208" s="16" t="s">
        <v>276</v>
      </c>
    </row>
    <row r="209" spans="3:3">
      <c r="C209" s="16" t="s">
        <v>277</v>
      </c>
    </row>
    <row r="210" spans="3:3">
      <c r="C210" s="16" t="s">
        <v>278</v>
      </c>
    </row>
    <row r="211" spans="3:3">
      <c r="C211" s="16" t="s">
        <v>279</v>
      </c>
    </row>
    <row r="212" spans="3:3">
      <c r="C212" s="16" t="s">
        <v>280</v>
      </c>
    </row>
    <row r="213" spans="3:3">
      <c r="C213" s="16" t="s">
        <v>281</v>
      </c>
    </row>
    <row r="214" spans="3:3">
      <c r="C214" s="16" t="s">
        <v>282</v>
      </c>
    </row>
    <row r="215" spans="3:3">
      <c r="C215" s="16" t="s">
        <v>283</v>
      </c>
    </row>
    <row r="216" spans="3:3">
      <c r="C216" s="16" t="s">
        <v>284</v>
      </c>
    </row>
    <row r="217" spans="3:3">
      <c r="C217" s="16" t="s">
        <v>285</v>
      </c>
    </row>
    <row r="218" spans="3:3">
      <c r="C218" s="16" t="s">
        <v>286</v>
      </c>
    </row>
    <row r="219" spans="3:3">
      <c r="C219" s="16" t="s">
        <v>287</v>
      </c>
    </row>
    <row r="220" spans="3:3">
      <c r="C220" s="16" t="s">
        <v>288</v>
      </c>
    </row>
    <row r="221" spans="3:3">
      <c r="C221" s="16" t="s">
        <v>289</v>
      </c>
    </row>
    <row r="222" spans="3:3">
      <c r="C222" s="16" t="s">
        <v>290</v>
      </c>
    </row>
    <row r="223" spans="3:3">
      <c r="C223" s="16" t="s">
        <v>291</v>
      </c>
    </row>
    <row r="224" spans="3:3">
      <c r="C224" s="16" t="s">
        <v>292</v>
      </c>
    </row>
    <row r="225" spans="3:3">
      <c r="C225" s="16" t="s">
        <v>293</v>
      </c>
    </row>
    <row r="226" spans="3:3">
      <c r="C226" s="16" t="s">
        <v>294</v>
      </c>
    </row>
    <row r="227" spans="3:3">
      <c r="C227" s="16" t="s">
        <v>295</v>
      </c>
    </row>
    <row r="228" spans="3:3">
      <c r="C228" s="16" t="s">
        <v>296</v>
      </c>
    </row>
    <row r="229" spans="3:3">
      <c r="C229" s="16" t="s">
        <v>297</v>
      </c>
    </row>
    <row r="230" spans="3:3">
      <c r="C230" s="16" t="s">
        <v>298</v>
      </c>
    </row>
    <row r="231" spans="3:3">
      <c r="C231" s="16" t="s">
        <v>299</v>
      </c>
    </row>
    <row r="232" spans="3:3">
      <c r="C232" s="16" t="s">
        <v>300</v>
      </c>
    </row>
    <row r="233" spans="3:3">
      <c r="C233" s="16" t="s">
        <v>301</v>
      </c>
    </row>
    <row r="234" spans="3:3">
      <c r="C234" s="16" t="s">
        <v>302</v>
      </c>
    </row>
    <row r="235" spans="3:3">
      <c r="C235" s="16" t="s">
        <v>303</v>
      </c>
    </row>
    <row r="236" spans="3:3">
      <c r="C236" s="16" t="s">
        <v>304</v>
      </c>
    </row>
    <row r="237" spans="3:3">
      <c r="C237" s="16" t="s">
        <v>305</v>
      </c>
    </row>
    <row r="238" spans="3:3">
      <c r="C238" s="16" t="s">
        <v>306</v>
      </c>
    </row>
    <row r="239" spans="3:3">
      <c r="C239" s="16" t="s">
        <v>307</v>
      </c>
    </row>
    <row r="240" spans="3:3">
      <c r="C240" s="16" t="s">
        <v>308</v>
      </c>
    </row>
    <row r="241" spans="3:3">
      <c r="C241" s="16" t="s">
        <v>309</v>
      </c>
    </row>
    <row r="242" spans="3:3">
      <c r="C242" s="16" t="s">
        <v>310</v>
      </c>
    </row>
    <row r="243" spans="3:3">
      <c r="C243" s="16" t="s">
        <v>311</v>
      </c>
    </row>
    <row r="244" spans="3:3">
      <c r="C244" s="16" t="s">
        <v>312</v>
      </c>
    </row>
    <row r="245" spans="3:3">
      <c r="C245" s="16" t="s">
        <v>313</v>
      </c>
    </row>
    <row r="246" spans="3:3">
      <c r="C246" s="16" t="s">
        <v>314</v>
      </c>
    </row>
    <row r="247" spans="3:3">
      <c r="C247" s="16" t="s">
        <v>315</v>
      </c>
    </row>
    <row r="248" spans="3:3">
      <c r="C248" s="16" t="s">
        <v>316</v>
      </c>
    </row>
    <row r="249" spans="3:3">
      <c r="C249" s="16" t="s">
        <v>317</v>
      </c>
    </row>
    <row r="250" spans="3:3">
      <c r="C250" s="16" t="s">
        <v>318</v>
      </c>
    </row>
    <row r="251" spans="3:3">
      <c r="C251" s="16" t="s">
        <v>319</v>
      </c>
    </row>
    <row r="252" spans="3:3">
      <c r="C252" s="16" t="s">
        <v>320</v>
      </c>
    </row>
    <row r="253" spans="3:3">
      <c r="C253" s="16" t="s">
        <v>321</v>
      </c>
    </row>
    <row r="254" spans="3:3">
      <c r="C254" s="16" t="s">
        <v>322</v>
      </c>
    </row>
    <row r="255" spans="3:3">
      <c r="C255" s="16" t="s">
        <v>323</v>
      </c>
    </row>
    <row r="256" spans="3:3">
      <c r="C256" s="16" t="s">
        <v>324</v>
      </c>
    </row>
    <row r="257" spans="3:3">
      <c r="C257" s="16" t="s">
        <v>325</v>
      </c>
    </row>
    <row r="258" spans="3:3">
      <c r="C258" s="16" t="s">
        <v>326</v>
      </c>
    </row>
    <row r="259" spans="3:3">
      <c r="C259" s="16" t="s">
        <v>327</v>
      </c>
    </row>
    <row r="260" spans="3:3">
      <c r="C260" s="16" t="s">
        <v>328</v>
      </c>
    </row>
    <row r="261" spans="3:3">
      <c r="C261" s="16" t="s">
        <v>329</v>
      </c>
    </row>
    <row r="262" spans="3:3">
      <c r="C262" s="16" t="s">
        <v>330</v>
      </c>
    </row>
    <row r="263" spans="3:3">
      <c r="C263" s="16" t="s">
        <v>331</v>
      </c>
    </row>
    <row r="264" spans="3:3">
      <c r="C264" s="16" t="s">
        <v>332</v>
      </c>
    </row>
    <row r="265" spans="3:3">
      <c r="C265" s="16" t="s">
        <v>333</v>
      </c>
    </row>
    <row r="266" spans="3:3">
      <c r="C266" s="16" t="s">
        <v>334</v>
      </c>
    </row>
    <row r="267" spans="3:3">
      <c r="C267" s="16" t="s">
        <v>335</v>
      </c>
    </row>
    <row r="268" spans="3:3">
      <c r="C268" s="16" t="s">
        <v>85</v>
      </c>
    </row>
    <row r="269" spans="3:3">
      <c r="C269" s="16" t="s">
        <v>336</v>
      </c>
    </row>
    <row r="270" spans="3:3">
      <c r="C270" s="16" t="s">
        <v>337</v>
      </c>
    </row>
    <row r="271" spans="3:3">
      <c r="C271" s="16" t="s">
        <v>338</v>
      </c>
    </row>
    <row r="272" spans="3:3">
      <c r="C272" s="16" t="s">
        <v>339</v>
      </c>
    </row>
    <row r="273" spans="3:3">
      <c r="C273" s="16" t="s">
        <v>340</v>
      </c>
    </row>
    <row r="274" spans="3:3">
      <c r="C274" s="16" t="s">
        <v>341</v>
      </c>
    </row>
    <row r="275" spans="3:3">
      <c r="C275" s="16" t="s">
        <v>342</v>
      </c>
    </row>
    <row r="276" spans="3:3">
      <c r="C276" s="16" t="s">
        <v>343</v>
      </c>
    </row>
    <row r="277" spans="3:3">
      <c r="C277" s="16" t="s">
        <v>344</v>
      </c>
    </row>
    <row r="278" spans="3:3">
      <c r="C278" s="16" t="s">
        <v>345</v>
      </c>
    </row>
    <row r="279" spans="3:3">
      <c r="C279" s="16" t="s">
        <v>346</v>
      </c>
    </row>
    <row r="280" spans="3:3">
      <c r="C280" s="16" t="s">
        <v>347</v>
      </c>
    </row>
    <row r="281" spans="3:3">
      <c r="C281" s="16" t="s">
        <v>348</v>
      </c>
    </row>
    <row r="282" spans="3:3">
      <c r="C282" s="16" t="s">
        <v>349</v>
      </c>
    </row>
    <row r="283" spans="3:3">
      <c r="C283" s="16" t="s">
        <v>350</v>
      </c>
    </row>
    <row r="284" spans="3:3">
      <c r="C284" s="16" t="s">
        <v>351</v>
      </c>
    </row>
    <row r="285" spans="3:3">
      <c r="C285" s="16" t="s">
        <v>352</v>
      </c>
    </row>
    <row r="286" spans="3:3">
      <c r="C286" s="16" t="s">
        <v>353</v>
      </c>
    </row>
    <row r="287" spans="3:3">
      <c r="C287" s="16" t="s">
        <v>354</v>
      </c>
    </row>
    <row r="288" spans="3:3">
      <c r="C288" s="16" t="s">
        <v>355</v>
      </c>
    </row>
    <row r="289" spans="3:3">
      <c r="C289" s="16" t="s">
        <v>356</v>
      </c>
    </row>
    <row r="290" spans="3:3">
      <c r="C290" s="16" t="s">
        <v>357</v>
      </c>
    </row>
    <row r="291" spans="3:3">
      <c r="C291" s="16" t="s">
        <v>357</v>
      </c>
    </row>
    <row r="292" spans="3:3">
      <c r="C292" s="16" t="s">
        <v>358</v>
      </c>
    </row>
    <row r="293" spans="3:3">
      <c r="C293" s="16" t="s">
        <v>359</v>
      </c>
    </row>
    <row r="294" spans="3:3">
      <c r="C294" s="16" t="s">
        <v>359</v>
      </c>
    </row>
    <row r="295" spans="3:3">
      <c r="C295" s="16" t="s">
        <v>359</v>
      </c>
    </row>
    <row r="296" spans="3:3">
      <c r="C296" s="16" t="s">
        <v>360</v>
      </c>
    </row>
    <row r="297" spans="3:3">
      <c r="C297" s="16" t="s">
        <v>361</v>
      </c>
    </row>
    <row r="298" spans="3:3">
      <c r="C298" s="16" t="s">
        <v>362</v>
      </c>
    </row>
    <row r="299" spans="3:3">
      <c r="C299" s="16" t="s">
        <v>363</v>
      </c>
    </row>
    <row r="300" spans="3:3">
      <c r="C300" s="16" t="s">
        <v>364</v>
      </c>
    </row>
    <row r="301" spans="3:3">
      <c r="C301" s="16" t="s">
        <v>365</v>
      </c>
    </row>
    <row r="302" spans="3:3">
      <c r="C302" s="16" t="s">
        <v>366</v>
      </c>
    </row>
    <row r="303" spans="3:3">
      <c r="C303" s="16" t="s">
        <v>367</v>
      </c>
    </row>
    <row r="304" spans="3:3">
      <c r="C304" s="16" t="s">
        <v>368</v>
      </c>
    </row>
    <row r="305" spans="3:3">
      <c r="C305" s="16" t="s">
        <v>369</v>
      </c>
    </row>
    <row r="306" spans="3:3">
      <c r="C306" s="16" t="s">
        <v>370</v>
      </c>
    </row>
    <row r="307" spans="3:3">
      <c r="C307" s="16" t="s">
        <v>86</v>
      </c>
    </row>
    <row r="308" spans="3:3">
      <c r="C308" s="16" t="s">
        <v>371</v>
      </c>
    </row>
    <row r="309" spans="3:3">
      <c r="C309" s="16" t="s">
        <v>372</v>
      </c>
    </row>
    <row r="310" spans="3:3">
      <c r="C310" s="16" t="s">
        <v>373</v>
      </c>
    </row>
    <row r="311" spans="3:3">
      <c r="C311" s="16" t="s">
        <v>374</v>
      </c>
    </row>
    <row r="312" spans="3:3">
      <c r="C312" s="16" t="s">
        <v>375</v>
      </c>
    </row>
    <row r="313" spans="3:3">
      <c r="C313" s="16" t="s">
        <v>376</v>
      </c>
    </row>
    <row r="314" spans="3:3">
      <c r="C314" s="16" t="s">
        <v>377</v>
      </c>
    </row>
    <row r="315" spans="3:3">
      <c r="C315" s="16" t="s">
        <v>378</v>
      </c>
    </row>
    <row r="316" spans="3:3">
      <c r="C316" s="16" t="s">
        <v>379</v>
      </c>
    </row>
    <row r="317" spans="3:3">
      <c r="C317" s="16" t="s">
        <v>380</v>
      </c>
    </row>
    <row r="318" spans="3:3">
      <c r="C318" s="16" t="s">
        <v>381</v>
      </c>
    </row>
    <row r="319" spans="3:3">
      <c r="C319" s="16" t="s">
        <v>382</v>
      </c>
    </row>
    <row r="320" spans="3:3">
      <c r="C320" s="16" t="s">
        <v>383</v>
      </c>
    </row>
    <row r="321" spans="3:3">
      <c r="C321" s="16" t="s">
        <v>384</v>
      </c>
    </row>
    <row r="322" spans="3:3">
      <c r="C322" s="16" t="s">
        <v>385</v>
      </c>
    </row>
    <row r="323" spans="3:3">
      <c r="C323" s="16" t="s">
        <v>386</v>
      </c>
    </row>
    <row r="324" spans="3:3">
      <c r="C324" s="16" t="s">
        <v>387</v>
      </c>
    </row>
    <row r="325" spans="3:3">
      <c r="C325" s="16" t="s">
        <v>388</v>
      </c>
    </row>
    <row r="326" spans="3:3">
      <c r="C326" s="16" t="s">
        <v>389</v>
      </c>
    </row>
    <row r="327" spans="3:3">
      <c r="C327" s="16" t="s">
        <v>390</v>
      </c>
    </row>
    <row r="328" spans="3:3">
      <c r="C328" s="16" t="s">
        <v>391</v>
      </c>
    </row>
    <row r="329" spans="3:3">
      <c r="C329" s="16" t="s">
        <v>392</v>
      </c>
    </row>
    <row r="330" spans="3:3">
      <c r="C330" s="16" t="s">
        <v>393</v>
      </c>
    </row>
    <row r="331" spans="3:3">
      <c r="C331" s="16" t="s">
        <v>394</v>
      </c>
    </row>
    <row r="332" spans="3:3">
      <c r="C332" s="16" t="s">
        <v>395</v>
      </c>
    </row>
    <row r="333" spans="3:3">
      <c r="C333" s="16" t="s">
        <v>396</v>
      </c>
    </row>
    <row r="334" spans="3:3">
      <c r="C334" s="16" t="s">
        <v>397</v>
      </c>
    </row>
    <row r="335" spans="3:3">
      <c r="C335" s="16" t="s">
        <v>398</v>
      </c>
    </row>
    <row r="336" spans="3:3">
      <c r="C336" s="16" t="s">
        <v>399</v>
      </c>
    </row>
    <row r="337" spans="3:3">
      <c r="C337" s="16" t="s">
        <v>400</v>
      </c>
    </row>
    <row r="338" spans="3:3">
      <c r="C338" s="16" t="s">
        <v>400</v>
      </c>
    </row>
    <row r="339" spans="3:3">
      <c r="C339" s="16" t="s">
        <v>401</v>
      </c>
    </row>
    <row r="340" spans="3:3">
      <c r="C340" s="16" t="s">
        <v>402</v>
      </c>
    </row>
    <row r="341" spans="3:3">
      <c r="C341" s="16" t="s">
        <v>403</v>
      </c>
    </row>
    <row r="342" spans="3:3">
      <c r="C342" s="16" t="s">
        <v>404</v>
      </c>
    </row>
    <row r="343" spans="3:3">
      <c r="C343" s="16" t="s">
        <v>405</v>
      </c>
    </row>
    <row r="344" spans="3:3">
      <c r="C344" s="16" t="s">
        <v>406</v>
      </c>
    </row>
    <row r="345" spans="3:3">
      <c r="C345" s="16" t="s">
        <v>407</v>
      </c>
    </row>
    <row r="346" spans="3:3">
      <c r="C346" s="16" t="s">
        <v>408</v>
      </c>
    </row>
    <row r="347" spans="3:3">
      <c r="C347" s="16" t="s">
        <v>409</v>
      </c>
    </row>
    <row r="348" spans="3:3">
      <c r="C348" s="16" t="s">
        <v>410</v>
      </c>
    </row>
    <row r="349" spans="3:3">
      <c r="C349" s="16" t="s">
        <v>411</v>
      </c>
    </row>
    <row r="350" spans="3:3">
      <c r="C350" s="16" t="s">
        <v>412</v>
      </c>
    </row>
    <row r="351" spans="3:3">
      <c r="C351" s="16" t="s">
        <v>413</v>
      </c>
    </row>
    <row r="352" spans="3:3">
      <c r="C352" s="16" t="s">
        <v>414</v>
      </c>
    </row>
    <row r="353" spans="3:3">
      <c r="C353" s="16" t="s">
        <v>415</v>
      </c>
    </row>
    <row r="354" spans="3:3">
      <c r="C354" s="16" t="s">
        <v>96</v>
      </c>
    </row>
    <row r="355" spans="3:3">
      <c r="C355" s="16" t="s">
        <v>416</v>
      </c>
    </row>
    <row r="356" spans="3:3">
      <c r="C356" s="16" t="s">
        <v>417</v>
      </c>
    </row>
    <row r="357" spans="3:3">
      <c r="C357" s="16" t="s">
        <v>418</v>
      </c>
    </row>
    <row r="358" spans="3:3">
      <c r="C358" s="16" t="s">
        <v>419</v>
      </c>
    </row>
    <row r="359" spans="3:3">
      <c r="C359" s="16" t="s">
        <v>420</v>
      </c>
    </row>
    <row r="360" spans="3:3">
      <c r="C360" s="16" t="s">
        <v>421</v>
      </c>
    </row>
    <row r="361" spans="3:3">
      <c r="C361" s="16" t="s">
        <v>422</v>
      </c>
    </row>
    <row r="362" spans="3:3">
      <c r="C362" s="16" t="s">
        <v>423</v>
      </c>
    </row>
    <row r="363" spans="3:3">
      <c r="C363" s="16" t="s">
        <v>424</v>
      </c>
    </row>
    <row r="364" spans="3:3">
      <c r="C364" s="16" t="s">
        <v>425</v>
      </c>
    </row>
    <row r="365" spans="3:3">
      <c r="C365" s="16" t="s">
        <v>426</v>
      </c>
    </row>
    <row r="366" spans="3:3">
      <c r="C366" s="16" t="s">
        <v>427</v>
      </c>
    </row>
    <row r="367" spans="3:3">
      <c r="C367" s="16" t="s">
        <v>428</v>
      </c>
    </row>
  </sheetData>
  <sheetProtection selectLockedCells="1" selectUnlockedCells="1"/>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sheetProtection algorithmName="SHA-512" hashValue="/LV/kCmtSUs9pilkiXD06ya7hnPnz88oUnWHm9wwnb913Gv32m3Kr1jHcpsy1Vew4gY5T0UT8eg2ETuCaN9lew==" saltValue="X6aexvUj4n88ptYfuwAhdw==" spinCount="100000" sheet="1" objects="1" scenarios="1"/>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V15"/>
  <sheetViews>
    <sheetView workbookViewId="0">
      <selection activeCell="I4" sqref="I4"/>
    </sheetView>
  </sheetViews>
  <sheetFormatPr defaultRowHeight="15"/>
  <cols>
    <col min="1" max="1" width="7.42578125" style="54" customWidth="1"/>
    <col min="2" max="2" width="21.7109375" style="54" customWidth="1"/>
    <col min="3" max="3" width="9.140625" style="54" customWidth="1"/>
    <col min="4" max="4" width="12.5703125" style="54" customWidth="1"/>
    <col min="5" max="5" width="8.42578125" style="55" customWidth="1"/>
    <col min="6" max="6" width="10.42578125" style="56" customWidth="1"/>
    <col min="7" max="7" width="13" style="56" customWidth="1"/>
    <col min="8" max="8" width="8.7109375" style="55" bestFit="1" customWidth="1"/>
    <col min="9" max="9" width="10" style="56" customWidth="1"/>
    <col min="10" max="10" width="12.7109375" style="56" customWidth="1"/>
    <col min="11" max="11" width="8.140625" style="55" customWidth="1"/>
    <col min="12" max="12" width="10" style="57" customWidth="1"/>
    <col min="13" max="13" width="12.5703125" style="57" customWidth="1"/>
    <col min="14" max="14" width="8.140625" style="55" customWidth="1"/>
    <col min="15" max="15" width="10.140625" style="55" customWidth="1"/>
    <col min="16" max="16" width="12.5703125" style="56" customWidth="1"/>
    <col min="17" max="17" width="8.28515625" style="55" customWidth="1"/>
    <col min="18" max="18" width="9.140625" style="54"/>
    <col min="19" max="19" width="9.5703125" style="54" bestFit="1" customWidth="1"/>
    <col min="20" max="263" width="9.140625" style="54"/>
    <col min="264" max="264" width="20.7109375" style="54" customWidth="1"/>
    <col min="265" max="265" width="22.42578125" style="54" customWidth="1"/>
    <col min="266" max="266" width="19.28515625" style="54" customWidth="1"/>
    <col min="267" max="267" width="19.42578125" style="54" customWidth="1"/>
    <col min="268" max="268" width="11.140625" style="54" customWidth="1"/>
    <col min="269" max="519" width="9.140625" style="54"/>
    <col min="520" max="520" width="20.7109375" style="54" customWidth="1"/>
    <col min="521" max="521" width="22.42578125" style="54" customWidth="1"/>
    <col min="522" max="522" width="19.28515625" style="54" customWidth="1"/>
    <col min="523" max="523" width="19.42578125" style="54" customWidth="1"/>
    <col min="524" max="524" width="11.140625" style="54" customWidth="1"/>
    <col min="525" max="775" width="9.140625" style="54"/>
    <col min="776" max="776" width="20.7109375" style="54" customWidth="1"/>
    <col min="777" max="777" width="22.42578125" style="54" customWidth="1"/>
    <col min="778" max="778" width="19.28515625" style="54" customWidth="1"/>
    <col min="779" max="779" width="19.42578125" style="54" customWidth="1"/>
    <col min="780" max="780" width="11.140625" style="54" customWidth="1"/>
    <col min="781" max="1031" width="9.140625" style="54"/>
    <col min="1032" max="1032" width="20.7109375" style="54" customWidth="1"/>
    <col min="1033" max="1033" width="22.42578125" style="54" customWidth="1"/>
    <col min="1034" max="1034" width="19.28515625" style="54" customWidth="1"/>
    <col min="1035" max="1035" width="19.42578125" style="54" customWidth="1"/>
    <col min="1036" max="1036" width="11.140625" style="54" customWidth="1"/>
    <col min="1037" max="1287" width="9.140625" style="54"/>
    <col min="1288" max="1288" width="20.7109375" style="54" customWidth="1"/>
    <col min="1289" max="1289" width="22.42578125" style="54" customWidth="1"/>
    <col min="1290" max="1290" width="19.28515625" style="54" customWidth="1"/>
    <col min="1291" max="1291" width="19.42578125" style="54" customWidth="1"/>
    <col min="1292" max="1292" width="11.140625" style="54" customWidth="1"/>
    <col min="1293" max="1543" width="9.140625" style="54"/>
    <col min="1544" max="1544" width="20.7109375" style="54" customWidth="1"/>
    <col min="1545" max="1545" width="22.42578125" style="54" customWidth="1"/>
    <col min="1546" max="1546" width="19.28515625" style="54" customWidth="1"/>
    <col min="1547" max="1547" width="19.42578125" style="54" customWidth="1"/>
    <col min="1548" max="1548" width="11.140625" style="54" customWidth="1"/>
    <col min="1549" max="1799" width="9.140625" style="54"/>
    <col min="1800" max="1800" width="20.7109375" style="54" customWidth="1"/>
    <col min="1801" max="1801" width="22.42578125" style="54" customWidth="1"/>
    <col min="1802" max="1802" width="19.28515625" style="54" customWidth="1"/>
    <col min="1803" max="1803" width="19.42578125" style="54" customWidth="1"/>
    <col min="1804" max="1804" width="11.140625" style="54" customWidth="1"/>
    <col min="1805" max="2055" width="9.140625" style="54"/>
    <col min="2056" max="2056" width="20.7109375" style="54" customWidth="1"/>
    <col min="2057" max="2057" width="22.42578125" style="54" customWidth="1"/>
    <col min="2058" max="2058" width="19.28515625" style="54" customWidth="1"/>
    <col min="2059" max="2059" width="19.42578125" style="54" customWidth="1"/>
    <col min="2060" max="2060" width="11.140625" style="54" customWidth="1"/>
    <col min="2061" max="2311" width="9.140625" style="54"/>
    <col min="2312" max="2312" width="20.7109375" style="54" customWidth="1"/>
    <col min="2313" max="2313" width="22.42578125" style="54" customWidth="1"/>
    <col min="2314" max="2314" width="19.28515625" style="54" customWidth="1"/>
    <col min="2315" max="2315" width="19.42578125" style="54" customWidth="1"/>
    <col min="2316" max="2316" width="11.140625" style="54" customWidth="1"/>
    <col min="2317" max="2567" width="9.140625" style="54"/>
    <col min="2568" max="2568" width="20.7109375" style="54" customWidth="1"/>
    <col min="2569" max="2569" width="22.42578125" style="54" customWidth="1"/>
    <col min="2570" max="2570" width="19.28515625" style="54" customWidth="1"/>
    <col min="2571" max="2571" width="19.42578125" style="54" customWidth="1"/>
    <col min="2572" max="2572" width="11.140625" style="54" customWidth="1"/>
    <col min="2573" max="2823" width="9.140625" style="54"/>
    <col min="2824" max="2824" width="20.7109375" style="54" customWidth="1"/>
    <col min="2825" max="2825" width="22.42578125" style="54" customWidth="1"/>
    <col min="2826" max="2826" width="19.28515625" style="54" customWidth="1"/>
    <col min="2827" max="2827" width="19.42578125" style="54" customWidth="1"/>
    <col min="2828" max="2828" width="11.140625" style="54" customWidth="1"/>
    <col min="2829" max="3079" width="9.140625" style="54"/>
    <col min="3080" max="3080" width="20.7109375" style="54" customWidth="1"/>
    <col min="3081" max="3081" width="22.42578125" style="54" customWidth="1"/>
    <col min="3082" max="3082" width="19.28515625" style="54" customWidth="1"/>
    <col min="3083" max="3083" width="19.42578125" style="54" customWidth="1"/>
    <col min="3084" max="3084" width="11.140625" style="54" customWidth="1"/>
    <col min="3085" max="3335" width="9.140625" style="54"/>
    <col min="3336" max="3336" width="20.7109375" style="54" customWidth="1"/>
    <col min="3337" max="3337" width="22.42578125" style="54" customWidth="1"/>
    <col min="3338" max="3338" width="19.28515625" style="54" customWidth="1"/>
    <col min="3339" max="3339" width="19.42578125" style="54" customWidth="1"/>
    <col min="3340" max="3340" width="11.140625" style="54" customWidth="1"/>
    <col min="3341" max="3591" width="9.140625" style="54"/>
    <col min="3592" max="3592" width="20.7109375" style="54" customWidth="1"/>
    <col min="3593" max="3593" width="22.42578125" style="54" customWidth="1"/>
    <col min="3594" max="3594" width="19.28515625" style="54" customWidth="1"/>
    <col min="3595" max="3595" width="19.42578125" style="54" customWidth="1"/>
    <col min="3596" max="3596" width="11.140625" style="54" customWidth="1"/>
    <col min="3597" max="3847" width="9.140625" style="54"/>
    <col min="3848" max="3848" width="20.7109375" style="54" customWidth="1"/>
    <col min="3849" max="3849" width="22.42578125" style="54" customWidth="1"/>
    <col min="3850" max="3850" width="19.28515625" style="54" customWidth="1"/>
    <col min="3851" max="3851" width="19.42578125" style="54" customWidth="1"/>
    <col min="3852" max="3852" width="11.140625" style="54" customWidth="1"/>
    <col min="3853" max="4103" width="9.140625" style="54"/>
    <col min="4104" max="4104" width="20.7109375" style="54" customWidth="1"/>
    <col min="4105" max="4105" width="22.42578125" style="54" customWidth="1"/>
    <col min="4106" max="4106" width="19.28515625" style="54" customWidth="1"/>
    <col min="4107" max="4107" width="19.42578125" style="54" customWidth="1"/>
    <col min="4108" max="4108" width="11.140625" style="54" customWidth="1"/>
    <col min="4109" max="4359" width="9.140625" style="54"/>
    <col min="4360" max="4360" width="20.7109375" style="54" customWidth="1"/>
    <col min="4361" max="4361" width="22.42578125" style="54" customWidth="1"/>
    <col min="4362" max="4362" width="19.28515625" style="54" customWidth="1"/>
    <col min="4363" max="4363" width="19.42578125" style="54" customWidth="1"/>
    <col min="4364" max="4364" width="11.140625" style="54" customWidth="1"/>
    <col min="4365" max="4615" width="9.140625" style="54"/>
    <col min="4616" max="4616" width="20.7109375" style="54" customWidth="1"/>
    <col min="4617" max="4617" width="22.42578125" style="54" customWidth="1"/>
    <col min="4618" max="4618" width="19.28515625" style="54" customWidth="1"/>
    <col min="4619" max="4619" width="19.42578125" style="54" customWidth="1"/>
    <col min="4620" max="4620" width="11.140625" style="54" customWidth="1"/>
    <col min="4621" max="4871" width="9.140625" style="54"/>
    <col min="4872" max="4872" width="20.7109375" style="54" customWidth="1"/>
    <col min="4873" max="4873" width="22.42578125" style="54" customWidth="1"/>
    <col min="4874" max="4874" width="19.28515625" style="54" customWidth="1"/>
    <col min="4875" max="4875" width="19.42578125" style="54" customWidth="1"/>
    <col min="4876" max="4876" width="11.140625" style="54" customWidth="1"/>
    <col min="4877" max="5127" width="9.140625" style="54"/>
    <col min="5128" max="5128" width="20.7109375" style="54" customWidth="1"/>
    <col min="5129" max="5129" width="22.42578125" style="54" customWidth="1"/>
    <col min="5130" max="5130" width="19.28515625" style="54" customWidth="1"/>
    <col min="5131" max="5131" width="19.42578125" style="54" customWidth="1"/>
    <col min="5132" max="5132" width="11.140625" style="54" customWidth="1"/>
    <col min="5133" max="5383" width="9.140625" style="54"/>
    <col min="5384" max="5384" width="20.7109375" style="54" customWidth="1"/>
    <col min="5385" max="5385" width="22.42578125" style="54" customWidth="1"/>
    <col min="5386" max="5386" width="19.28515625" style="54" customWidth="1"/>
    <col min="5387" max="5387" width="19.42578125" style="54" customWidth="1"/>
    <col min="5388" max="5388" width="11.140625" style="54" customWidth="1"/>
    <col min="5389" max="5639" width="9.140625" style="54"/>
    <col min="5640" max="5640" width="20.7109375" style="54" customWidth="1"/>
    <col min="5641" max="5641" width="22.42578125" style="54" customWidth="1"/>
    <col min="5642" max="5642" width="19.28515625" style="54" customWidth="1"/>
    <col min="5643" max="5643" width="19.42578125" style="54" customWidth="1"/>
    <col min="5644" max="5644" width="11.140625" style="54" customWidth="1"/>
    <col min="5645" max="5895" width="9.140625" style="54"/>
    <col min="5896" max="5896" width="20.7109375" style="54" customWidth="1"/>
    <col min="5897" max="5897" width="22.42578125" style="54" customWidth="1"/>
    <col min="5898" max="5898" width="19.28515625" style="54" customWidth="1"/>
    <col min="5899" max="5899" width="19.42578125" style="54" customWidth="1"/>
    <col min="5900" max="5900" width="11.140625" style="54" customWidth="1"/>
    <col min="5901" max="6151" width="9.140625" style="54"/>
    <col min="6152" max="6152" width="20.7109375" style="54" customWidth="1"/>
    <col min="6153" max="6153" width="22.42578125" style="54" customWidth="1"/>
    <col min="6154" max="6154" width="19.28515625" style="54" customWidth="1"/>
    <col min="6155" max="6155" width="19.42578125" style="54" customWidth="1"/>
    <col min="6156" max="6156" width="11.140625" style="54" customWidth="1"/>
    <col min="6157" max="6407" width="9.140625" style="54"/>
    <col min="6408" max="6408" width="20.7109375" style="54" customWidth="1"/>
    <col min="6409" max="6409" width="22.42578125" style="54" customWidth="1"/>
    <col min="6410" max="6410" width="19.28515625" style="54" customWidth="1"/>
    <col min="6411" max="6411" width="19.42578125" style="54" customWidth="1"/>
    <col min="6412" max="6412" width="11.140625" style="54" customWidth="1"/>
    <col min="6413" max="6663" width="9.140625" style="54"/>
    <col min="6664" max="6664" width="20.7109375" style="54" customWidth="1"/>
    <col min="6665" max="6665" width="22.42578125" style="54" customWidth="1"/>
    <col min="6666" max="6666" width="19.28515625" style="54" customWidth="1"/>
    <col min="6667" max="6667" width="19.42578125" style="54" customWidth="1"/>
    <col min="6668" max="6668" width="11.140625" style="54" customWidth="1"/>
    <col min="6669" max="6919" width="9.140625" style="54"/>
    <col min="6920" max="6920" width="20.7109375" style="54" customWidth="1"/>
    <col min="6921" max="6921" width="22.42578125" style="54" customWidth="1"/>
    <col min="6922" max="6922" width="19.28515625" style="54" customWidth="1"/>
    <col min="6923" max="6923" width="19.42578125" style="54" customWidth="1"/>
    <col min="6924" max="6924" width="11.140625" style="54" customWidth="1"/>
    <col min="6925" max="7175" width="9.140625" style="54"/>
    <col min="7176" max="7176" width="20.7109375" style="54" customWidth="1"/>
    <col min="7177" max="7177" width="22.42578125" style="54" customWidth="1"/>
    <col min="7178" max="7178" width="19.28515625" style="54" customWidth="1"/>
    <col min="7179" max="7179" width="19.42578125" style="54" customWidth="1"/>
    <col min="7180" max="7180" width="11.140625" style="54" customWidth="1"/>
    <col min="7181" max="7431" width="9.140625" style="54"/>
    <col min="7432" max="7432" width="20.7109375" style="54" customWidth="1"/>
    <col min="7433" max="7433" width="22.42578125" style="54" customWidth="1"/>
    <col min="7434" max="7434" width="19.28515625" style="54" customWidth="1"/>
    <col min="7435" max="7435" width="19.42578125" style="54" customWidth="1"/>
    <col min="7436" max="7436" width="11.140625" style="54" customWidth="1"/>
    <col min="7437" max="7687" width="9.140625" style="54"/>
    <col min="7688" max="7688" width="20.7109375" style="54" customWidth="1"/>
    <col min="7689" max="7689" width="22.42578125" style="54" customWidth="1"/>
    <col min="7690" max="7690" width="19.28515625" style="54" customWidth="1"/>
    <col min="7691" max="7691" width="19.42578125" style="54" customWidth="1"/>
    <col min="7692" max="7692" width="11.140625" style="54" customWidth="1"/>
    <col min="7693" max="7943" width="9.140625" style="54"/>
    <col min="7944" max="7944" width="20.7109375" style="54" customWidth="1"/>
    <col min="7945" max="7945" width="22.42578125" style="54" customWidth="1"/>
    <col min="7946" max="7946" width="19.28515625" style="54" customWidth="1"/>
    <col min="7947" max="7947" width="19.42578125" style="54" customWidth="1"/>
    <col min="7948" max="7948" width="11.140625" style="54" customWidth="1"/>
    <col min="7949" max="8199" width="9.140625" style="54"/>
    <col min="8200" max="8200" width="20.7109375" style="54" customWidth="1"/>
    <col min="8201" max="8201" width="22.42578125" style="54" customWidth="1"/>
    <col min="8202" max="8202" width="19.28515625" style="54" customWidth="1"/>
    <col min="8203" max="8203" width="19.42578125" style="54" customWidth="1"/>
    <col min="8204" max="8204" width="11.140625" style="54" customWidth="1"/>
    <col min="8205" max="8455" width="9.140625" style="54"/>
    <col min="8456" max="8456" width="20.7109375" style="54" customWidth="1"/>
    <col min="8457" max="8457" width="22.42578125" style="54" customWidth="1"/>
    <col min="8458" max="8458" width="19.28515625" style="54" customWidth="1"/>
    <col min="8459" max="8459" width="19.42578125" style="54" customWidth="1"/>
    <col min="8460" max="8460" width="11.140625" style="54" customWidth="1"/>
    <col min="8461" max="8711" width="9.140625" style="54"/>
    <col min="8712" max="8712" width="20.7109375" style="54" customWidth="1"/>
    <col min="8713" max="8713" width="22.42578125" style="54" customWidth="1"/>
    <col min="8714" max="8714" width="19.28515625" style="54" customWidth="1"/>
    <col min="8715" max="8715" width="19.42578125" style="54" customWidth="1"/>
    <col min="8716" max="8716" width="11.140625" style="54" customWidth="1"/>
    <col min="8717" max="8967" width="9.140625" style="54"/>
    <col min="8968" max="8968" width="20.7109375" style="54" customWidth="1"/>
    <col min="8969" max="8969" width="22.42578125" style="54" customWidth="1"/>
    <col min="8970" max="8970" width="19.28515625" style="54" customWidth="1"/>
    <col min="8971" max="8971" width="19.42578125" style="54" customWidth="1"/>
    <col min="8972" max="8972" width="11.140625" style="54" customWidth="1"/>
    <col min="8973" max="9223" width="9.140625" style="54"/>
    <col min="9224" max="9224" width="20.7109375" style="54" customWidth="1"/>
    <col min="9225" max="9225" width="22.42578125" style="54" customWidth="1"/>
    <col min="9226" max="9226" width="19.28515625" style="54" customWidth="1"/>
    <col min="9227" max="9227" width="19.42578125" style="54" customWidth="1"/>
    <col min="9228" max="9228" width="11.140625" style="54" customWidth="1"/>
    <col min="9229" max="9479" width="9.140625" style="54"/>
    <col min="9480" max="9480" width="20.7109375" style="54" customWidth="1"/>
    <col min="9481" max="9481" width="22.42578125" style="54" customWidth="1"/>
    <col min="9482" max="9482" width="19.28515625" style="54" customWidth="1"/>
    <col min="9483" max="9483" width="19.42578125" style="54" customWidth="1"/>
    <col min="9484" max="9484" width="11.140625" style="54" customWidth="1"/>
    <col min="9485" max="9735" width="9.140625" style="54"/>
    <col min="9736" max="9736" width="20.7109375" style="54" customWidth="1"/>
    <col min="9737" max="9737" width="22.42578125" style="54" customWidth="1"/>
    <col min="9738" max="9738" width="19.28515625" style="54" customWidth="1"/>
    <col min="9739" max="9739" width="19.42578125" style="54" customWidth="1"/>
    <col min="9740" max="9740" width="11.140625" style="54" customWidth="1"/>
    <col min="9741" max="9991" width="9.140625" style="54"/>
    <col min="9992" max="9992" width="20.7109375" style="54" customWidth="1"/>
    <col min="9993" max="9993" width="22.42578125" style="54" customWidth="1"/>
    <col min="9994" max="9994" width="19.28515625" style="54" customWidth="1"/>
    <col min="9995" max="9995" width="19.42578125" style="54" customWidth="1"/>
    <col min="9996" max="9996" width="11.140625" style="54" customWidth="1"/>
    <col min="9997" max="10247" width="9.140625" style="54"/>
    <col min="10248" max="10248" width="20.7109375" style="54" customWidth="1"/>
    <col min="10249" max="10249" width="22.42578125" style="54" customWidth="1"/>
    <col min="10250" max="10250" width="19.28515625" style="54" customWidth="1"/>
    <col min="10251" max="10251" width="19.42578125" style="54" customWidth="1"/>
    <col min="10252" max="10252" width="11.140625" style="54" customWidth="1"/>
    <col min="10253" max="10503" width="9.140625" style="54"/>
    <col min="10504" max="10504" width="20.7109375" style="54" customWidth="1"/>
    <col min="10505" max="10505" width="22.42578125" style="54" customWidth="1"/>
    <col min="10506" max="10506" width="19.28515625" style="54" customWidth="1"/>
    <col min="10507" max="10507" width="19.42578125" style="54" customWidth="1"/>
    <col min="10508" max="10508" width="11.140625" style="54" customWidth="1"/>
    <col min="10509" max="10759" width="9.140625" style="54"/>
    <col min="10760" max="10760" width="20.7109375" style="54" customWidth="1"/>
    <col min="10761" max="10761" width="22.42578125" style="54" customWidth="1"/>
    <col min="10762" max="10762" width="19.28515625" style="54" customWidth="1"/>
    <col min="10763" max="10763" width="19.42578125" style="54" customWidth="1"/>
    <col min="10764" max="10764" width="11.140625" style="54" customWidth="1"/>
    <col min="10765" max="11015" width="9.140625" style="54"/>
    <col min="11016" max="11016" width="20.7109375" style="54" customWidth="1"/>
    <col min="11017" max="11017" width="22.42578125" style="54" customWidth="1"/>
    <col min="11018" max="11018" width="19.28515625" style="54" customWidth="1"/>
    <col min="11019" max="11019" width="19.42578125" style="54" customWidth="1"/>
    <col min="11020" max="11020" width="11.140625" style="54" customWidth="1"/>
    <col min="11021" max="11271" width="9.140625" style="54"/>
    <col min="11272" max="11272" width="20.7109375" style="54" customWidth="1"/>
    <col min="11273" max="11273" width="22.42578125" style="54" customWidth="1"/>
    <col min="11274" max="11274" width="19.28515625" style="54" customWidth="1"/>
    <col min="11275" max="11275" width="19.42578125" style="54" customWidth="1"/>
    <col min="11276" max="11276" width="11.140625" style="54" customWidth="1"/>
    <col min="11277" max="11527" width="9.140625" style="54"/>
    <col min="11528" max="11528" width="20.7109375" style="54" customWidth="1"/>
    <col min="11529" max="11529" width="22.42578125" style="54" customWidth="1"/>
    <col min="11530" max="11530" width="19.28515625" style="54" customWidth="1"/>
    <col min="11531" max="11531" width="19.42578125" style="54" customWidth="1"/>
    <col min="11532" max="11532" width="11.140625" style="54" customWidth="1"/>
    <col min="11533" max="11783" width="9.140625" style="54"/>
    <col min="11784" max="11784" width="20.7109375" style="54" customWidth="1"/>
    <col min="11785" max="11785" width="22.42578125" style="54" customWidth="1"/>
    <col min="11786" max="11786" width="19.28515625" style="54" customWidth="1"/>
    <col min="11787" max="11787" width="19.42578125" style="54" customWidth="1"/>
    <col min="11788" max="11788" width="11.140625" style="54" customWidth="1"/>
    <col min="11789" max="12039" width="9.140625" style="54"/>
    <col min="12040" max="12040" width="20.7109375" style="54" customWidth="1"/>
    <col min="12041" max="12041" width="22.42578125" style="54" customWidth="1"/>
    <col min="12042" max="12042" width="19.28515625" style="54" customWidth="1"/>
    <col min="12043" max="12043" width="19.42578125" style="54" customWidth="1"/>
    <col min="12044" max="12044" width="11.140625" style="54" customWidth="1"/>
    <col min="12045" max="12295" width="9.140625" style="54"/>
    <col min="12296" max="12296" width="20.7109375" style="54" customWidth="1"/>
    <col min="12297" max="12297" width="22.42578125" style="54" customWidth="1"/>
    <col min="12298" max="12298" width="19.28515625" style="54" customWidth="1"/>
    <col min="12299" max="12299" width="19.42578125" style="54" customWidth="1"/>
    <col min="12300" max="12300" width="11.140625" style="54" customWidth="1"/>
    <col min="12301" max="12551" width="9.140625" style="54"/>
    <col min="12552" max="12552" width="20.7109375" style="54" customWidth="1"/>
    <col min="12553" max="12553" width="22.42578125" style="54" customWidth="1"/>
    <col min="12554" max="12554" width="19.28515625" style="54" customWidth="1"/>
    <col min="12555" max="12555" width="19.42578125" style="54" customWidth="1"/>
    <col min="12556" max="12556" width="11.140625" style="54" customWidth="1"/>
    <col min="12557" max="12807" width="9.140625" style="54"/>
    <col min="12808" max="12808" width="20.7109375" style="54" customWidth="1"/>
    <col min="12809" max="12809" width="22.42578125" style="54" customWidth="1"/>
    <col min="12810" max="12810" width="19.28515625" style="54" customWidth="1"/>
    <col min="12811" max="12811" width="19.42578125" style="54" customWidth="1"/>
    <col min="12812" max="12812" width="11.140625" style="54" customWidth="1"/>
    <col min="12813" max="13063" width="9.140625" style="54"/>
    <col min="13064" max="13064" width="20.7109375" style="54" customWidth="1"/>
    <col min="13065" max="13065" width="22.42578125" style="54" customWidth="1"/>
    <col min="13066" max="13066" width="19.28515625" style="54" customWidth="1"/>
    <col min="13067" max="13067" width="19.42578125" style="54" customWidth="1"/>
    <col min="13068" max="13068" width="11.140625" style="54" customWidth="1"/>
    <col min="13069" max="13319" width="9.140625" style="54"/>
    <col min="13320" max="13320" width="20.7109375" style="54" customWidth="1"/>
    <col min="13321" max="13321" width="22.42578125" style="54" customWidth="1"/>
    <col min="13322" max="13322" width="19.28515625" style="54" customWidth="1"/>
    <col min="13323" max="13323" width="19.42578125" style="54" customWidth="1"/>
    <col min="13324" max="13324" width="11.140625" style="54" customWidth="1"/>
    <col min="13325" max="13575" width="9.140625" style="54"/>
    <col min="13576" max="13576" width="20.7109375" style="54" customWidth="1"/>
    <col min="13577" max="13577" width="22.42578125" style="54" customWidth="1"/>
    <col min="13578" max="13578" width="19.28515625" style="54" customWidth="1"/>
    <col min="13579" max="13579" width="19.42578125" style="54" customWidth="1"/>
    <col min="13580" max="13580" width="11.140625" style="54" customWidth="1"/>
    <col min="13581" max="13831" width="9.140625" style="54"/>
    <col min="13832" max="13832" width="20.7109375" style="54" customWidth="1"/>
    <col min="13833" max="13833" width="22.42578125" style="54" customWidth="1"/>
    <col min="13834" max="13834" width="19.28515625" style="54" customWidth="1"/>
    <col min="13835" max="13835" width="19.42578125" style="54" customWidth="1"/>
    <col min="13836" max="13836" width="11.140625" style="54" customWidth="1"/>
    <col min="13837" max="14087" width="9.140625" style="54"/>
    <col min="14088" max="14088" width="20.7109375" style="54" customWidth="1"/>
    <col min="14089" max="14089" width="22.42578125" style="54" customWidth="1"/>
    <col min="14090" max="14090" width="19.28515625" style="54" customWidth="1"/>
    <col min="14091" max="14091" width="19.42578125" style="54" customWidth="1"/>
    <col min="14092" max="14092" width="11.140625" style="54" customWidth="1"/>
    <col min="14093" max="14343" width="9.140625" style="54"/>
    <col min="14344" max="14344" width="20.7109375" style="54" customWidth="1"/>
    <col min="14345" max="14345" width="22.42578125" style="54" customWidth="1"/>
    <col min="14346" max="14346" width="19.28515625" style="54" customWidth="1"/>
    <col min="14347" max="14347" width="19.42578125" style="54" customWidth="1"/>
    <col min="14348" max="14348" width="11.140625" style="54" customWidth="1"/>
    <col min="14349" max="14599" width="9.140625" style="54"/>
    <col min="14600" max="14600" width="20.7109375" style="54" customWidth="1"/>
    <col min="14601" max="14601" width="22.42578125" style="54" customWidth="1"/>
    <col min="14602" max="14602" width="19.28515625" style="54" customWidth="1"/>
    <col min="14603" max="14603" width="19.42578125" style="54" customWidth="1"/>
    <col min="14604" max="14604" width="11.140625" style="54" customWidth="1"/>
    <col min="14605" max="14855" width="9.140625" style="54"/>
    <col min="14856" max="14856" width="20.7109375" style="54" customWidth="1"/>
    <col min="14857" max="14857" width="22.42578125" style="54" customWidth="1"/>
    <col min="14858" max="14858" width="19.28515625" style="54" customWidth="1"/>
    <col min="14859" max="14859" width="19.42578125" style="54" customWidth="1"/>
    <col min="14860" max="14860" width="11.140625" style="54" customWidth="1"/>
    <col min="14861" max="15111" width="9.140625" style="54"/>
    <col min="15112" max="15112" width="20.7109375" style="54" customWidth="1"/>
    <col min="15113" max="15113" width="22.42578125" style="54" customWidth="1"/>
    <col min="15114" max="15114" width="19.28515625" style="54" customWidth="1"/>
    <col min="15115" max="15115" width="19.42578125" style="54" customWidth="1"/>
    <col min="15116" max="15116" width="11.140625" style="54" customWidth="1"/>
    <col min="15117" max="15367" width="9.140625" style="54"/>
    <col min="15368" max="15368" width="20.7109375" style="54" customWidth="1"/>
    <col min="15369" max="15369" width="22.42578125" style="54" customWidth="1"/>
    <col min="15370" max="15370" width="19.28515625" style="54" customWidth="1"/>
    <col min="15371" max="15371" width="19.42578125" style="54" customWidth="1"/>
    <col min="15372" max="15372" width="11.140625" style="54" customWidth="1"/>
    <col min="15373" max="15623" width="9.140625" style="54"/>
    <col min="15624" max="15624" width="20.7109375" style="54" customWidth="1"/>
    <col min="15625" max="15625" width="22.42578125" style="54" customWidth="1"/>
    <col min="15626" max="15626" width="19.28515625" style="54" customWidth="1"/>
    <col min="15627" max="15627" width="19.42578125" style="54" customWidth="1"/>
    <col min="15628" max="15628" width="11.140625" style="54" customWidth="1"/>
    <col min="15629" max="15879" width="9.140625" style="54"/>
    <col min="15880" max="15880" width="20.7109375" style="54" customWidth="1"/>
    <col min="15881" max="15881" width="22.42578125" style="54" customWidth="1"/>
    <col min="15882" max="15882" width="19.28515625" style="54" customWidth="1"/>
    <col min="15883" max="15883" width="19.42578125" style="54" customWidth="1"/>
    <col min="15884" max="15884" width="11.140625" style="54" customWidth="1"/>
    <col min="15885" max="16135" width="9.140625" style="54"/>
    <col min="16136" max="16136" width="20.7109375" style="54" customWidth="1"/>
    <col min="16137" max="16137" width="22.42578125" style="54" customWidth="1"/>
    <col min="16138" max="16138" width="19.28515625" style="54" customWidth="1"/>
    <col min="16139" max="16139" width="19.42578125" style="54" customWidth="1"/>
    <col min="16140" max="16140" width="11.140625" style="54" customWidth="1"/>
    <col min="16141" max="16384" width="9.140625" style="54"/>
  </cols>
  <sheetData>
    <row r="6" spans="1:22">
      <c r="C6" s="56"/>
    </row>
    <row r="7" spans="1:22">
      <c r="A7" s="58" t="s">
        <v>445</v>
      </c>
      <c r="B7" s="59"/>
      <c r="C7" s="59"/>
      <c r="D7" s="59"/>
      <c r="E7" s="60"/>
      <c r="F7" s="59"/>
      <c r="G7" s="59"/>
      <c r="H7" s="60"/>
    </row>
    <row r="8" spans="1:22">
      <c r="A8" s="58"/>
      <c r="B8" s="59"/>
      <c r="C8" s="59"/>
      <c r="D8" s="59"/>
      <c r="E8" s="60"/>
      <c r="F8" s="59"/>
      <c r="G8" s="59"/>
      <c r="H8" s="60"/>
    </row>
    <row r="9" spans="1:22" ht="15.75" thickBot="1">
      <c r="A9" s="61" t="s">
        <v>446</v>
      </c>
      <c r="B9" s="62"/>
      <c r="C9" s="63"/>
      <c r="D9" s="63"/>
      <c r="E9" s="64"/>
      <c r="F9" s="65"/>
      <c r="G9" s="65"/>
      <c r="H9" s="66"/>
      <c r="I9" s="67"/>
      <c r="J9" s="67"/>
      <c r="K9" s="64"/>
      <c r="L9" s="68"/>
      <c r="M9" s="68"/>
      <c r="N9" s="64"/>
      <c r="O9" s="64"/>
      <c r="P9" s="67"/>
      <c r="Q9" s="64"/>
    </row>
    <row r="10" spans="1:22" ht="17.25" customHeight="1" thickBot="1">
      <c r="A10" s="684" t="s">
        <v>436</v>
      </c>
      <c r="B10" s="686" t="s">
        <v>437</v>
      </c>
      <c r="C10" s="688" t="s">
        <v>6</v>
      </c>
      <c r="D10" s="689"/>
      <c r="E10" s="690"/>
      <c r="F10" s="679" t="s">
        <v>3</v>
      </c>
      <c r="G10" s="679"/>
      <c r="H10" s="680"/>
      <c r="I10" s="679" t="s">
        <v>7</v>
      </c>
      <c r="J10" s="679"/>
      <c r="K10" s="680"/>
      <c r="L10" s="692" t="s">
        <v>8</v>
      </c>
      <c r="M10" s="677"/>
      <c r="N10" s="677"/>
      <c r="O10" s="678" t="s">
        <v>438</v>
      </c>
      <c r="P10" s="679"/>
      <c r="Q10" s="680"/>
      <c r="R10" s="681" t="s">
        <v>2</v>
      </c>
      <c r="S10" s="682"/>
      <c r="T10" s="683"/>
    </row>
    <row r="11" spans="1:22" ht="30" customHeight="1" thickBot="1">
      <c r="A11" s="685"/>
      <c r="B11" s="687"/>
      <c r="C11" s="69" t="s">
        <v>439</v>
      </c>
      <c r="D11" s="70" t="s">
        <v>440</v>
      </c>
      <c r="E11" s="106" t="s">
        <v>1</v>
      </c>
      <c r="F11" s="80" t="s">
        <v>439</v>
      </c>
      <c r="G11" s="73" t="s">
        <v>440</v>
      </c>
      <c r="H11" s="79" t="s">
        <v>1</v>
      </c>
      <c r="I11" s="107" t="s">
        <v>439</v>
      </c>
      <c r="J11" s="70" t="s">
        <v>440</v>
      </c>
      <c r="K11" s="106" t="s">
        <v>1</v>
      </c>
      <c r="L11" s="108" t="s">
        <v>439</v>
      </c>
      <c r="M11" s="73" t="s">
        <v>440</v>
      </c>
      <c r="N11" s="74" t="s">
        <v>1</v>
      </c>
      <c r="O11" s="77" t="s">
        <v>439</v>
      </c>
      <c r="P11" s="78" t="s">
        <v>440</v>
      </c>
      <c r="Q11" s="79" t="s">
        <v>1</v>
      </c>
      <c r="R11" s="72" t="s">
        <v>439</v>
      </c>
      <c r="S11" s="73" t="s">
        <v>440</v>
      </c>
      <c r="T11" s="79" t="s">
        <v>1</v>
      </c>
    </row>
    <row r="12" spans="1:22" ht="15" customHeight="1">
      <c r="A12" s="111" t="s">
        <v>442</v>
      </c>
      <c r="B12" s="109" t="s">
        <v>441</v>
      </c>
      <c r="C12" s="97">
        <v>564</v>
      </c>
      <c r="D12" s="98">
        <v>330</v>
      </c>
      <c r="E12" s="83">
        <f t="shared" ref="E12" si="0">D12/C12*100</f>
        <v>58.51063829787234</v>
      </c>
      <c r="F12" s="99">
        <v>2449</v>
      </c>
      <c r="G12" s="82">
        <v>2052</v>
      </c>
      <c r="H12" s="90">
        <f t="shared" ref="H12" si="1">G12/F12*100</f>
        <v>83.789301755818698</v>
      </c>
      <c r="I12" s="86">
        <v>1076</v>
      </c>
      <c r="J12" s="85">
        <v>1010</v>
      </c>
      <c r="K12" s="90">
        <f t="shared" ref="K12" si="2">J12/I12*100</f>
        <v>93.866171003717469</v>
      </c>
      <c r="L12" s="84">
        <v>10865</v>
      </c>
      <c r="M12" s="85">
        <v>9684</v>
      </c>
      <c r="N12" s="87">
        <f t="shared" ref="N12" si="3">M12/L12*100</f>
        <v>89.130234698573389</v>
      </c>
      <c r="O12" s="88">
        <v>960</v>
      </c>
      <c r="P12" s="89">
        <v>889</v>
      </c>
      <c r="Q12" s="87">
        <f t="shared" ref="Q12" si="4">P12/O12*100</f>
        <v>92.604166666666671</v>
      </c>
      <c r="R12" s="91">
        <f t="shared" ref="R12:S12" si="5">C12+F12+I12+L12+O12</f>
        <v>15914</v>
      </c>
      <c r="S12" s="92">
        <f t="shared" si="5"/>
        <v>13965</v>
      </c>
      <c r="T12" s="93">
        <f t="shared" ref="T12" si="6">S12/R12*100</f>
        <v>87.752921955510871</v>
      </c>
      <c r="U12" s="101"/>
      <c r="V12" s="110">
        <f>SUM(R12:R12)</f>
        <v>15914</v>
      </c>
    </row>
    <row r="13" spans="1:22">
      <c r="A13" s="102" t="s">
        <v>447</v>
      </c>
      <c r="I13" s="103"/>
      <c r="J13" s="103"/>
    </row>
    <row r="14" spans="1:22">
      <c r="A14" s="104" t="s">
        <v>448</v>
      </c>
      <c r="I14" s="103"/>
      <c r="J14" s="103"/>
    </row>
    <row r="15" spans="1:22">
      <c r="A15" s="676" t="s">
        <v>461</v>
      </c>
      <c r="B15" s="676"/>
      <c r="C15" s="676"/>
      <c r="D15" s="676"/>
      <c r="E15" s="676"/>
      <c r="F15" s="676"/>
      <c r="G15" s="676"/>
      <c r="H15" s="676"/>
      <c r="I15" s="676"/>
      <c r="J15" s="676"/>
    </row>
  </sheetData>
  <mergeCells count="9">
    <mergeCell ref="A15:J15"/>
    <mergeCell ref="L10:N10"/>
    <mergeCell ref="O10:Q10"/>
    <mergeCell ref="R10:T10"/>
    <mergeCell ref="A10:A11"/>
    <mergeCell ref="B10:B11"/>
    <mergeCell ref="C10:E10"/>
    <mergeCell ref="F10:H10"/>
    <mergeCell ref="I10:K10"/>
  </mergeCells>
  <pageMargins left="0.511811024" right="0.511811024" top="0.78740157499999996" bottom="0.78740157499999996" header="0.31496062000000002" footer="0.31496062000000002"/>
  <drawing r:id="rId1"/>
  <legacyDrawing r:id="rId2"/>
  <oleObjects>
    <mc:AlternateContent xmlns:mc="http://schemas.openxmlformats.org/markup-compatibility/2006">
      <mc:Choice Requires="x14">
        <oleObject shapeId="40961" r:id="rId3">
          <objectPr defaultSize="0" autoPict="0" r:id="rId4">
            <anchor moveWithCells="1">
              <from>
                <xdr:col>0</xdr:col>
                <xdr:colOff>238125</xdr:colOff>
                <xdr:row>0</xdr:row>
                <xdr:rowOff>66675</xdr:rowOff>
              </from>
              <to>
                <xdr:col>3</xdr:col>
                <xdr:colOff>571500</xdr:colOff>
                <xdr:row>5</xdr:row>
                <xdr:rowOff>133350</xdr:rowOff>
              </to>
            </anchor>
          </objectPr>
        </oleObject>
      </mc:Choice>
      <mc:Fallback>
        <oleObject shapeId="40961" r:id="rId3"/>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tabSelected="1" workbookViewId="0">
      <selection activeCell="E5" sqref="E5"/>
    </sheetView>
  </sheetViews>
  <sheetFormatPr defaultRowHeight="12.75"/>
  <cols>
    <col min="1" max="1" width="46.42578125" style="1" customWidth="1"/>
    <col min="2" max="2" width="11.28515625" style="2" customWidth="1"/>
    <col min="3" max="8" width="10.85546875" style="2" customWidth="1"/>
    <col min="9" max="16384" width="9.140625" style="1"/>
  </cols>
  <sheetData>
    <row r="1" spans="1:11" s="12" customFormat="1">
      <c r="B1" s="14"/>
      <c r="C1" s="14"/>
      <c r="D1" s="14"/>
      <c r="E1" s="14"/>
      <c r="F1" s="14"/>
      <c r="G1" s="14"/>
      <c r="H1" s="14"/>
    </row>
    <row r="2" spans="1:11" s="12" customFormat="1" ht="15.75">
      <c r="A2" s="674" t="s">
        <v>475</v>
      </c>
      <c r="B2" s="14"/>
      <c r="C2" s="674"/>
      <c r="D2" s="14"/>
      <c r="E2" s="14"/>
      <c r="F2" s="14"/>
      <c r="G2" s="14"/>
      <c r="H2" s="14"/>
    </row>
    <row r="3" spans="1:11" s="12" customFormat="1" ht="15.75">
      <c r="A3" s="674" t="s">
        <v>476</v>
      </c>
      <c r="B3" s="14"/>
      <c r="C3" s="674"/>
      <c r="D3" s="14"/>
      <c r="E3" s="14"/>
      <c r="F3" s="14"/>
      <c r="G3" s="14"/>
      <c r="H3" s="14"/>
    </row>
    <row r="4" spans="1:11" s="12" customFormat="1" ht="15.75">
      <c r="A4" s="674" t="s">
        <v>477</v>
      </c>
      <c r="B4" s="14"/>
      <c r="C4" s="674"/>
      <c r="D4" s="14"/>
      <c r="E4" s="14"/>
      <c r="F4" s="14"/>
      <c r="G4" s="14"/>
      <c r="H4" s="14"/>
    </row>
    <row r="5" spans="1:11" s="12" customFormat="1" ht="15.75">
      <c r="A5" s="675" t="s">
        <v>478</v>
      </c>
      <c r="B5" s="14"/>
      <c r="C5" s="674"/>
      <c r="D5" s="14"/>
      <c r="E5" s="14"/>
      <c r="F5" s="14"/>
      <c r="G5" s="14"/>
      <c r="H5" s="14"/>
    </row>
    <row r="6" spans="1:11" s="12" customFormat="1">
      <c r="B6" s="14"/>
      <c r="C6" s="14"/>
      <c r="D6" s="14"/>
      <c r="E6" s="14"/>
      <c r="F6" s="14"/>
      <c r="G6" s="14"/>
      <c r="H6" s="14"/>
    </row>
    <row r="7" spans="1:11" s="12" customFormat="1">
      <c r="B7" s="14"/>
      <c r="C7" s="14"/>
      <c r="D7" s="14"/>
      <c r="E7" s="14"/>
      <c r="F7" s="14"/>
      <c r="G7" s="14"/>
      <c r="H7" s="14"/>
    </row>
    <row r="8" spans="1:11" s="12" customFormat="1">
      <c r="B8" s="14"/>
      <c r="C8" s="14"/>
      <c r="D8" s="14"/>
      <c r="E8" s="14"/>
      <c r="F8" s="14"/>
      <c r="G8" s="14"/>
      <c r="H8" s="14"/>
    </row>
    <row r="9" spans="1:11" s="12" customFormat="1">
      <c r="A9" s="694" t="s">
        <v>4</v>
      </c>
      <c r="B9" s="694"/>
      <c r="C9" s="694"/>
      <c r="D9" s="694"/>
      <c r="E9" s="694"/>
      <c r="F9" s="694"/>
      <c r="G9" s="694"/>
      <c r="H9" s="694"/>
    </row>
    <row r="10" spans="1:11" s="12" customFormat="1">
      <c r="A10" s="13" t="s">
        <v>0</v>
      </c>
      <c r="B10" s="695">
        <v>2016</v>
      </c>
      <c r="C10" s="695"/>
      <c r="D10" s="13"/>
      <c r="E10" s="13"/>
      <c r="F10" s="13"/>
      <c r="G10" s="13"/>
      <c r="H10" s="13"/>
    </row>
    <row r="11" spans="1:11" ht="13.5" thickBot="1">
      <c r="A11" s="672" t="s">
        <v>468</v>
      </c>
      <c r="B11" s="32"/>
      <c r="C11" s="32"/>
      <c r="D11" s="32"/>
      <c r="E11" s="32"/>
      <c r="F11" s="32"/>
      <c r="G11" s="32"/>
      <c r="H11" s="32"/>
      <c r="I11" s="12"/>
      <c r="J11" s="12"/>
      <c r="K11" s="12"/>
    </row>
    <row r="12" spans="1:11" s="3" customFormat="1" ht="18.75" customHeight="1" thickBot="1">
      <c r="A12" s="18" t="s">
        <v>5</v>
      </c>
      <c r="B12" s="19" t="s">
        <v>6</v>
      </c>
      <c r="C12" s="19" t="s">
        <v>3</v>
      </c>
      <c r="D12" s="19" t="s">
        <v>7</v>
      </c>
      <c r="E12" s="19" t="s">
        <v>8</v>
      </c>
      <c r="F12" s="19" t="s">
        <v>9</v>
      </c>
      <c r="G12" s="19" t="s">
        <v>2</v>
      </c>
      <c r="H12" s="19" t="s">
        <v>10</v>
      </c>
      <c r="I12" s="15"/>
      <c r="J12" s="15"/>
      <c r="K12" s="15"/>
    </row>
    <row r="13" spans="1:11" s="3" customFormat="1" ht="13.5" thickBot="1">
      <c r="A13" s="20"/>
      <c r="B13" s="9"/>
      <c r="C13" s="9"/>
      <c r="D13" s="9"/>
      <c r="E13" s="9"/>
      <c r="F13" s="9"/>
      <c r="G13" s="9"/>
      <c r="H13" s="9"/>
      <c r="I13" s="15"/>
      <c r="J13" s="15"/>
      <c r="K13" s="15"/>
    </row>
    <row r="14" spans="1:11" s="3" customFormat="1" ht="13.5" thickBot="1">
      <c r="A14" s="21" t="str">
        <f>'[1]Cobertura Vacinal, UF(1)'!B11</f>
        <v>YANOMAMI</v>
      </c>
      <c r="B14" s="5">
        <f>B18+B22+B26+B30+B34+B38+B42+B46+B50+B54+B58+B62+B66+B70+B74+B78+B82+B86+B90+B94+B98+B102</f>
        <v>423</v>
      </c>
      <c r="C14" s="666">
        <f t="shared" ref="C14:H14" si="0">C18+C22+C26+C30+C34+C38+C42+C46+C50+C54+C58+C62+C66+C70+C74+C78+C82+C86+C90+C94+C98+C102</f>
        <v>1700</v>
      </c>
      <c r="D14" s="666">
        <f t="shared" si="0"/>
        <v>706</v>
      </c>
      <c r="E14" s="666">
        <f t="shared" si="0"/>
        <v>6862</v>
      </c>
      <c r="F14" s="666">
        <f t="shared" si="0"/>
        <v>437</v>
      </c>
      <c r="G14" s="666">
        <f t="shared" si="0"/>
        <v>10128</v>
      </c>
      <c r="H14" s="666">
        <f t="shared" si="0"/>
        <v>2693</v>
      </c>
      <c r="I14" s="15"/>
      <c r="J14" s="15"/>
      <c r="K14" s="15"/>
    </row>
    <row r="15" spans="1:11" s="3" customFormat="1" ht="13.5" thickBot="1">
      <c r="A15" s="22" t="s">
        <v>11</v>
      </c>
      <c r="B15" s="666">
        <f>B19+B23+B27+B31+B35+B39+B43+B47+B51+B55+B59+B63+B67+B71+B75+B79+B83+B87+B91+B95+B99+B103</f>
        <v>178</v>
      </c>
      <c r="C15" s="666">
        <f t="shared" ref="C15:H15" si="1">C19+C23+C27+C31+C35+C39+C43+C47+C51+C55+C59+C63+C67+C71+C75+C79+C83+C87+C91+C95+C99+C103</f>
        <v>1295</v>
      </c>
      <c r="D15" s="666">
        <f t="shared" si="1"/>
        <v>667</v>
      </c>
      <c r="E15" s="666">
        <f t="shared" si="1"/>
        <v>6362</v>
      </c>
      <c r="F15" s="666">
        <f t="shared" si="1"/>
        <v>429</v>
      </c>
      <c r="G15" s="666">
        <f t="shared" si="1"/>
        <v>8931</v>
      </c>
      <c r="H15" s="666">
        <f t="shared" si="1"/>
        <v>2599</v>
      </c>
      <c r="I15" s="15"/>
      <c r="J15" s="15"/>
      <c r="K15" s="15"/>
    </row>
    <row r="16" spans="1:11" s="3" customFormat="1" ht="13.5" thickBot="1">
      <c r="A16" s="23" t="s">
        <v>12</v>
      </c>
      <c r="B16" s="11">
        <f>IF(ISERR(B15/B14*100),0,B15/B14*100)</f>
        <v>42.080378250591018</v>
      </c>
      <c r="C16" s="11">
        <f t="shared" ref="C16:H16" si="2">IF(ISERR(C15/C14*100),0,C15/C14*100)</f>
        <v>76.17647058823529</v>
      </c>
      <c r="D16" s="11">
        <f t="shared" si="2"/>
        <v>94.475920679886684</v>
      </c>
      <c r="E16" s="11">
        <f t="shared" si="2"/>
        <v>92.713494607986007</v>
      </c>
      <c r="F16" s="11">
        <f t="shared" si="2"/>
        <v>98.169336384439347</v>
      </c>
      <c r="G16" s="11">
        <f t="shared" si="2"/>
        <v>88.181279620853076</v>
      </c>
      <c r="H16" s="11">
        <f t="shared" si="2"/>
        <v>96.509468993687335</v>
      </c>
      <c r="I16" s="15"/>
      <c r="J16" s="15"/>
      <c r="K16" s="15"/>
    </row>
    <row r="17" spans="1:11" s="3" customFormat="1" ht="13.5" thickBot="1">
      <c r="A17" s="20"/>
      <c r="B17" s="9"/>
      <c r="C17" s="9"/>
      <c r="D17" s="9"/>
      <c r="E17" s="9"/>
      <c r="F17" s="9"/>
      <c r="G17" s="9"/>
      <c r="H17" s="9"/>
      <c r="I17" s="15"/>
      <c r="J17" s="15"/>
      <c r="K17" s="15"/>
    </row>
    <row r="18" spans="1:11" s="3" customFormat="1" ht="13.5" thickBot="1">
      <c r="A18" s="8" t="s">
        <v>178</v>
      </c>
      <c r="B18" s="7">
        <v>9</v>
      </c>
      <c r="C18" s="7">
        <v>36</v>
      </c>
      <c r="D18" s="7">
        <v>12</v>
      </c>
      <c r="E18" s="7">
        <v>166</v>
      </c>
      <c r="F18" s="7">
        <v>10</v>
      </c>
      <c r="G18" s="5">
        <f>SUM(B18:F18)</f>
        <v>233</v>
      </c>
      <c r="H18" s="7">
        <v>62</v>
      </c>
      <c r="I18" s="15"/>
      <c r="J18" s="15"/>
      <c r="K18" s="15"/>
    </row>
    <row r="19" spans="1:11" s="3" customFormat="1" ht="13.5" thickBot="1">
      <c r="A19" s="22" t="s">
        <v>11</v>
      </c>
      <c r="B19" s="6">
        <v>4</v>
      </c>
      <c r="C19" s="6">
        <v>28</v>
      </c>
      <c r="D19" s="6">
        <v>12</v>
      </c>
      <c r="E19" s="6">
        <v>163</v>
      </c>
      <c r="F19" s="6">
        <v>10</v>
      </c>
      <c r="G19" s="5">
        <f>SUM(B19:F19)</f>
        <v>217</v>
      </c>
      <c r="H19" s="4">
        <v>61</v>
      </c>
      <c r="I19" s="15"/>
      <c r="J19" s="15"/>
      <c r="K19" s="15"/>
    </row>
    <row r="20" spans="1:11" s="3" customFormat="1" ht="13.5" thickBot="1">
      <c r="A20" s="23" t="s">
        <v>12</v>
      </c>
      <c r="B20" s="11">
        <f>IF(ISERR(B19/B18*100),0,B19/B18*100)</f>
        <v>44.444444444444443</v>
      </c>
      <c r="C20" s="11">
        <f t="shared" ref="C20:H20" si="3">IF(ISERR(C19/C18*100),0,C19/C18*100)</f>
        <v>77.777777777777786</v>
      </c>
      <c r="D20" s="11">
        <f t="shared" si="3"/>
        <v>100</v>
      </c>
      <c r="E20" s="11">
        <f t="shared" si="3"/>
        <v>98.192771084337352</v>
      </c>
      <c r="F20" s="11">
        <f t="shared" si="3"/>
        <v>100</v>
      </c>
      <c r="G20" s="11">
        <f t="shared" si="3"/>
        <v>93.133047210300418</v>
      </c>
      <c r="H20" s="11">
        <f t="shared" si="3"/>
        <v>98.387096774193552</v>
      </c>
      <c r="I20" s="15"/>
      <c r="J20" s="15"/>
      <c r="K20" s="15"/>
    </row>
    <row r="21" spans="1:11" s="3" customFormat="1" ht="10.5" customHeight="1" thickBot="1">
      <c r="A21" s="20"/>
      <c r="B21" s="9"/>
      <c r="C21" s="9"/>
      <c r="D21" s="9"/>
      <c r="E21" s="9"/>
      <c r="F21" s="9"/>
      <c r="G21" s="9"/>
      <c r="H21" s="9"/>
      <c r="I21" s="15"/>
      <c r="J21" s="15"/>
      <c r="K21" s="15"/>
    </row>
    <row r="22" spans="1:11" s="3" customFormat="1" ht="13.5" thickBot="1">
      <c r="A22" s="8" t="s">
        <v>211</v>
      </c>
      <c r="B22" s="7">
        <v>21</v>
      </c>
      <c r="C22" s="7">
        <v>55</v>
      </c>
      <c r="D22" s="7">
        <v>27</v>
      </c>
      <c r="E22" s="7">
        <v>241</v>
      </c>
      <c r="F22" s="7">
        <v>20</v>
      </c>
      <c r="G22" s="5">
        <f>SUM(B22:F22)</f>
        <v>364</v>
      </c>
      <c r="H22" s="7">
        <v>104</v>
      </c>
      <c r="I22" s="15"/>
      <c r="J22" s="15"/>
      <c r="K22" s="15"/>
    </row>
    <row r="23" spans="1:11" s="3" customFormat="1" ht="13.5" thickBot="1">
      <c r="A23" s="22" t="s">
        <v>11</v>
      </c>
      <c r="B23" s="6">
        <v>17</v>
      </c>
      <c r="C23" s="6">
        <v>49</v>
      </c>
      <c r="D23" s="6">
        <v>27</v>
      </c>
      <c r="E23" s="6">
        <v>241</v>
      </c>
      <c r="F23" s="6">
        <v>20</v>
      </c>
      <c r="G23" s="5">
        <f>SUM(B23:F23)</f>
        <v>354</v>
      </c>
      <c r="H23" s="4">
        <v>104</v>
      </c>
      <c r="I23" s="15"/>
      <c r="J23" s="15"/>
      <c r="K23" s="15"/>
    </row>
    <row r="24" spans="1:11" s="3" customFormat="1" ht="13.5" thickBot="1">
      <c r="A24" s="23" t="s">
        <v>12</v>
      </c>
      <c r="B24" s="11">
        <f>IF(ISERR(B23/B22*100),0,B23/B22*100)</f>
        <v>80.952380952380949</v>
      </c>
      <c r="C24" s="11">
        <f t="shared" ref="C24:H24" si="4">IF(ISERR(C23/C22*100),0,C23/C22*100)</f>
        <v>89.090909090909093</v>
      </c>
      <c r="D24" s="11">
        <f t="shared" si="4"/>
        <v>100</v>
      </c>
      <c r="E24" s="11">
        <f t="shared" si="4"/>
        <v>100</v>
      </c>
      <c r="F24" s="11">
        <f t="shared" si="4"/>
        <v>100</v>
      </c>
      <c r="G24" s="11">
        <f t="shared" si="4"/>
        <v>97.252747252747255</v>
      </c>
      <c r="H24" s="11">
        <f t="shared" si="4"/>
        <v>100</v>
      </c>
      <c r="I24" s="15"/>
      <c r="J24" s="15"/>
      <c r="K24" s="15"/>
    </row>
    <row r="25" spans="1:11" s="3" customFormat="1" ht="10.5" customHeight="1" thickBot="1">
      <c r="A25" s="20"/>
      <c r="B25" s="9"/>
      <c r="C25" s="9"/>
      <c r="D25" s="9"/>
      <c r="E25" s="9"/>
      <c r="F25" s="9"/>
      <c r="G25" s="9"/>
      <c r="H25" s="9"/>
      <c r="I25" s="15"/>
      <c r="J25" s="15"/>
      <c r="K25" s="15"/>
    </row>
    <row r="26" spans="1:11" s="3" customFormat="1" ht="13.5" thickBot="1">
      <c r="A26" s="8" t="s">
        <v>266</v>
      </c>
      <c r="B26" s="7">
        <v>33</v>
      </c>
      <c r="C26" s="7">
        <v>123</v>
      </c>
      <c r="D26" s="7">
        <v>51</v>
      </c>
      <c r="E26" s="7">
        <v>354</v>
      </c>
      <c r="F26" s="7">
        <v>30</v>
      </c>
      <c r="G26" s="5">
        <f>SUM(B26:F26)</f>
        <v>591</v>
      </c>
      <c r="H26" s="7">
        <v>186</v>
      </c>
      <c r="I26" s="15"/>
      <c r="J26" s="15"/>
      <c r="K26" s="15"/>
    </row>
    <row r="27" spans="1:11" s="3" customFormat="1" ht="13.5" thickBot="1">
      <c r="A27" s="22" t="s">
        <v>11</v>
      </c>
      <c r="B27" s="6">
        <v>17</v>
      </c>
      <c r="C27" s="6">
        <v>106</v>
      </c>
      <c r="D27" s="6">
        <v>51</v>
      </c>
      <c r="E27" s="6">
        <v>301</v>
      </c>
      <c r="F27" s="6">
        <v>30</v>
      </c>
      <c r="G27" s="5">
        <f>SUM(B27:F27)</f>
        <v>505</v>
      </c>
      <c r="H27" s="4">
        <v>182</v>
      </c>
      <c r="I27" s="15"/>
      <c r="J27" s="15"/>
      <c r="K27" s="15"/>
    </row>
    <row r="28" spans="1:11" s="3" customFormat="1" ht="13.5" thickBot="1">
      <c r="A28" s="23" t="s">
        <v>12</v>
      </c>
      <c r="B28" s="11">
        <f>IF(ISERR(B27/B26*100),0,B27/B26*100)</f>
        <v>51.515151515151516</v>
      </c>
      <c r="C28" s="11">
        <f t="shared" ref="C28:H28" si="5">IF(ISERR(C27/C26*100),0,C27/C26*100)</f>
        <v>86.178861788617894</v>
      </c>
      <c r="D28" s="11">
        <f t="shared" si="5"/>
        <v>100</v>
      </c>
      <c r="E28" s="11">
        <f t="shared" si="5"/>
        <v>85.028248587570616</v>
      </c>
      <c r="F28" s="11">
        <f t="shared" si="5"/>
        <v>100</v>
      </c>
      <c r="G28" s="11">
        <f t="shared" si="5"/>
        <v>85.448392554991543</v>
      </c>
      <c r="H28" s="11">
        <f t="shared" si="5"/>
        <v>97.849462365591393</v>
      </c>
      <c r="I28" s="15"/>
      <c r="J28" s="15"/>
      <c r="K28" s="15"/>
    </row>
    <row r="29" spans="1:11" s="3" customFormat="1" ht="10.5" customHeight="1" thickBot="1">
      <c r="A29" s="20"/>
      <c r="B29" s="9"/>
      <c r="C29" s="9"/>
      <c r="D29" s="9"/>
      <c r="E29" s="9"/>
      <c r="F29" s="9"/>
      <c r="G29" s="9"/>
      <c r="H29" s="9"/>
      <c r="I29" s="15"/>
      <c r="J29" s="15"/>
      <c r="K29" s="15"/>
    </row>
    <row r="30" spans="1:11" s="3" customFormat="1" ht="13.5" thickBot="1">
      <c r="A30" s="8" t="s">
        <v>267</v>
      </c>
      <c r="B30" s="7">
        <v>8</v>
      </c>
      <c r="C30" s="7">
        <v>34</v>
      </c>
      <c r="D30" s="7">
        <v>5</v>
      </c>
      <c r="E30" s="7">
        <v>139</v>
      </c>
      <c r="F30" s="7">
        <v>11</v>
      </c>
      <c r="G30" s="5">
        <f>SUM(B30:F30)</f>
        <v>197</v>
      </c>
      <c r="H30" s="7">
        <v>51</v>
      </c>
      <c r="I30" s="15"/>
      <c r="J30" s="15"/>
      <c r="K30" s="15"/>
    </row>
    <row r="31" spans="1:11" s="3" customFormat="1" ht="13.5" thickBot="1">
      <c r="A31" s="22" t="s">
        <v>11</v>
      </c>
      <c r="B31" s="6">
        <v>0</v>
      </c>
      <c r="C31" s="6">
        <v>29</v>
      </c>
      <c r="D31" s="6">
        <v>5</v>
      </c>
      <c r="E31" s="6">
        <v>138</v>
      </c>
      <c r="F31" s="6">
        <v>11</v>
      </c>
      <c r="G31" s="5">
        <f>SUM(B31:F31)</f>
        <v>183</v>
      </c>
      <c r="H31" s="4">
        <v>53</v>
      </c>
      <c r="I31" s="15"/>
      <c r="J31" s="15"/>
      <c r="K31" s="15"/>
    </row>
    <row r="32" spans="1:11" s="3" customFormat="1" ht="13.5" thickBot="1">
      <c r="A32" s="23" t="s">
        <v>12</v>
      </c>
      <c r="B32" s="11">
        <f>IF(ISERR(B31/B30*100),0,B31/B30*100)</f>
        <v>0</v>
      </c>
      <c r="C32" s="11">
        <f t="shared" ref="C32:H32" si="6">IF(ISERR(C31/C30*100),0,C31/C30*100)</f>
        <v>85.294117647058826</v>
      </c>
      <c r="D32" s="11">
        <f t="shared" si="6"/>
        <v>100</v>
      </c>
      <c r="E32" s="11">
        <f t="shared" si="6"/>
        <v>99.280575539568346</v>
      </c>
      <c r="F32" s="11">
        <f t="shared" si="6"/>
        <v>100</v>
      </c>
      <c r="G32" s="11">
        <f t="shared" si="6"/>
        <v>92.89340101522842</v>
      </c>
      <c r="H32" s="11">
        <f t="shared" si="6"/>
        <v>103.92156862745099</v>
      </c>
      <c r="I32" s="15"/>
      <c r="J32" s="15"/>
      <c r="K32" s="15"/>
    </row>
    <row r="33" spans="1:11" s="3" customFormat="1" ht="10.5" customHeight="1" thickBot="1">
      <c r="A33" s="20"/>
      <c r="B33" s="9"/>
      <c r="C33" s="9"/>
      <c r="D33" s="9"/>
      <c r="E33" s="9"/>
      <c r="F33" s="9"/>
      <c r="G33" s="9"/>
      <c r="H33" s="9"/>
      <c r="I33" s="15"/>
      <c r="J33" s="15"/>
      <c r="K33" s="15"/>
    </row>
    <row r="34" spans="1:11" s="3" customFormat="1" ht="13.5" thickBot="1">
      <c r="A34" s="8" t="s">
        <v>252</v>
      </c>
      <c r="B34" s="7">
        <v>13</v>
      </c>
      <c r="C34" s="7">
        <v>73</v>
      </c>
      <c r="D34" s="7">
        <v>24</v>
      </c>
      <c r="E34" s="7">
        <v>373</v>
      </c>
      <c r="F34" s="7">
        <v>38</v>
      </c>
      <c r="G34" s="5">
        <f>SUM(B34:F34)</f>
        <v>521</v>
      </c>
      <c r="H34" s="7">
        <v>178</v>
      </c>
      <c r="I34" s="15"/>
      <c r="J34" s="15"/>
      <c r="K34" s="15"/>
    </row>
    <row r="35" spans="1:11" s="3" customFormat="1" ht="13.5" thickBot="1">
      <c r="A35" s="22" t="s">
        <v>11</v>
      </c>
      <c r="B35" s="6">
        <v>9</v>
      </c>
      <c r="C35" s="6">
        <v>69</v>
      </c>
      <c r="D35" s="6">
        <v>22</v>
      </c>
      <c r="E35" s="6">
        <v>365</v>
      </c>
      <c r="F35" s="6">
        <v>38</v>
      </c>
      <c r="G35" s="5">
        <f>SUM(B35:F35)</f>
        <v>503</v>
      </c>
      <c r="H35" s="4">
        <v>172</v>
      </c>
      <c r="I35" s="15"/>
      <c r="J35" s="15"/>
      <c r="K35" s="15"/>
    </row>
    <row r="36" spans="1:11" s="3" customFormat="1" ht="13.5" thickBot="1">
      <c r="A36" s="23" t="s">
        <v>12</v>
      </c>
      <c r="B36" s="11">
        <f>IF(ISERR(B35/B34*100),0,B35/B34*100)</f>
        <v>69.230769230769226</v>
      </c>
      <c r="C36" s="11">
        <f t="shared" ref="C36:H36" si="7">IF(ISERR(C35/C34*100),0,C35/C34*100)</f>
        <v>94.520547945205479</v>
      </c>
      <c r="D36" s="11">
        <f t="shared" si="7"/>
        <v>91.666666666666657</v>
      </c>
      <c r="E36" s="11">
        <f t="shared" si="7"/>
        <v>97.855227882037525</v>
      </c>
      <c r="F36" s="11">
        <f t="shared" si="7"/>
        <v>100</v>
      </c>
      <c r="G36" s="11">
        <f t="shared" si="7"/>
        <v>96.545105566218808</v>
      </c>
      <c r="H36" s="11">
        <f t="shared" si="7"/>
        <v>96.629213483146074</v>
      </c>
      <c r="I36" s="15"/>
      <c r="J36" s="15"/>
      <c r="K36" s="15"/>
    </row>
    <row r="37" spans="1:11" ht="10.5" customHeight="1" thickBot="1">
      <c r="A37" s="20"/>
      <c r="B37" s="9"/>
      <c r="C37" s="9"/>
      <c r="D37" s="9"/>
      <c r="E37" s="9"/>
      <c r="F37" s="9"/>
      <c r="G37" s="9"/>
      <c r="H37" s="9"/>
      <c r="I37" s="12"/>
      <c r="J37" s="12"/>
      <c r="K37" s="12"/>
    </row>
    <row r="38" spans="1:11" s="3" customFormat="1" ht="13.5" thickBot="1">
      <c r="A38" s="8" t="s">
        <v>398</v>
      </c>
      <c r="B38" s="7">
        <v>2</v>
      </c>
      <c r="C38" s="7">
        <v>19</v>
      </c>
      <c r="D38" s="7">
        <v>8</v>
      </c>
      <c r="E38" s="7">
        <v>115</v>
      </c>
      <c r="F38" s="7">
        <v>9</v>
      </c>
      <c r="G38" s="5">
        <f>SUM(B38:F38)</f>
        <v>153</v>
      </c>
      <c r="H38" s="7">
        <v>37</v>
      </c>
      <c r="I38" s="15"/>
      <c r="J38" s="15"/>
      <c r="K38" s="15"/>
    </row>
    <row r="39" spans="1:11" s="3" customFormat="1" ht="13.5" thickBot="1">
      <c r="A39" s="22" t="s">
        <v>11</v>
      </c>
      <c r="B39" s="6">
        <v>1</v>
      </c>
      <c r="C39" s="6">
        <v>18</v>
      </c>
      <c r="D39" s="6">
        <v>8</v>
      </c>
      <c r="E39" s="6">
        <v>114</v>
      </c>
      <c r="F39" s="6">
        <v>9</v>
      </c>
      <c r="G39" s="5">
        <f>SUM(B39:F39)</f>
        <v>150</v>
      </c>
      <c r="H39" s="4">
        <v>37</v>
      </c>
      <c r="I39" s="15"/>
      <c r="J39" s="15"/>
      <c r="K39" s="15"/>
    </row>
    <row r="40" spans="1:11" s="3" customFormat="1" ht="13.5" thickBot="1">
      <c r="A40" s="23" t="s">
        <v>12</v>
      </c>
      <c r="B40" s="11">
        <f>IF(ISERR(B39/B38*100),0,B39/B38*100)</f>
        <v>50</v>
      </c>
      <c r="C40" s="11">
        <f t="shared" ref="C40:H40" si="8">IF(ISERR(C39/C38*100),0,C39/C38*100)</f>
        <v>94.73684210526315</v>
      </c>
      <c r="D40" s="11">
        <f t="shared" si="8"/>
        <v>100</v>
      </c>
      <c r="E40" s="11">
        <f t="shared" si="8"/>
        <v>99.130434782608702</v>
      </c>
      <c r="F40" s="11">
        <f t="shared" si="8"/>
        <v>100</v>
      </c>
      <c r="G40" s="11">
        <f t="shared" si="8"/>
        <v>98.039215686274503</v>
      </c>
      <c r="H40" s="11">
        <f t="shared" si="8"/>
        <v>100</v>
      </c>
      <c r="I40" s="15"/>
      <c r="J40" s="15"/>
      <c r="K40" s="15"/>
    </row>
    <row r="41" spans="1:11" ht="10.5" customHeight="1" thickBot="1">
      <c r="A41" s="20"/>
      <c r="B41" s="9"/>
      <c r="C41" s="9"/>
      <c r="D41" s="9"/>
      <c r="E41" s="9"/>
      <c r="F41" s="9"/>
      <c r="G41" s="9"/>
      <c r="H41" s="9"/>
      <c r="I41" s="12"/>
      <c r="J41" s="12"/>
      <c r="K41" s="12"/>
    </row>
    <row r="42" spans="1:11" s="3" customFormat="1" ht="13.5" thickBot="1">
      <c r="A42" s="8" t="s">
        <v>60</v>
      </c>
      <c r="B42" s="7">
        <v>18</v>
      </c>
      <c r="C42" s="7">
        <v>60</v>
      </c>
      <c r="D42" s="7">
        <v>31</v>
      </c>
      <c r="E42" s="7">
        <v>314</v>
      </c>
      <c r="F42" s="7">
        <v>10</v>
      </c>
      <c r="G42" s="5">
        <f>SUM(B42:F42)</f>
        <v>433</v>
      </c>
      <c r="H42" s="7">
        <v>113</v>
      </c>
      <c r="I42" s="15"/>
      <c r="J42" s="15"/>
      <c r="K42" s="15"/>
    </row>
    <row r="43" spans="1:11" s="3" customFormat="1" ht="13.5" thickBot="1">
      <c r="A43" s="22" t="s">
        <v>11</v>
      </c>
      <c r="B43" s="6">
        <v>2</v>
      </c>
      <c r="C43" s="6">
        <v>32</v>
      </c>
      <c r="D43" s="6">
        <v>31</v>
      </c>
      <c r="E43" s="6">
        <v>308</v>
      </c>
      <c r="F43" s="6">
        <v>10</v>
      </c>
      <c r="G43" s="5">
        <f>SUM(B43:F43)</f>
        <v>383</v>
      </c>
      <c r="H43" s="4">
        <v>106</v>
      </c>
      <c r="I43" s="15"/>
      <c r="J43" s="15"/>
      <c r="K43" s="15"/>
    </row>
    <row r="44" spans="1:11" s="3" customFormat="1" ht="13.5" thickBot="1">
      <c r="A44" s="23" t="s">
        <v>12</v>
      </c>
      <c r="B44" s="11">
        <f>IF(ISERR(B43/B42*100),0,B43/B42*100)</f>
        <v>11.111111111111111</v>
      </c>
      <c r="C44" s="11">
        <f t="shared" ref="C44:H44" si="9">IF(ISERR(C43/C42*100),0,C43/C42*100)</f>
        <v>53.333333333333336</v>
      </c>
      <c r="D44" s="11">
        <f t="shared" si="9"/>
        <v>100</v>
      </c>
      <c r="E44" s="11">
        <f t="shared" si="9"/>
        <v>98.089171974522287</v>
      </c>
      <c r="F44" s="11">
        <f t="shared" si="9"/>
        <v>100</v>
      </c>
      <c r="G44" s="11">
        <f t="shared" si="9"/>
        <v>88.45265588914549</v>
      </c>
      <c r="H44" s="11">
        <f t="shared" si="9"/>
        <v>93.805309734513273</v>
      </c>
      <c r="I44" s="15"/>
      <c r="J44" s="15"/>
      <c r="K44" s="15"/>
    </row>
    <row r="45" spans="1:11" s="3" customFormat="1" ht="13.5" thickBot="1">
      <c r="A45" s="20"/>
      <c r="B45" s="9"/>
      <c r="C45" s="9"/>
      <c r="D45" s="9"/>
      <c r="E45" s="9"/>
      <c r="F45" s="9"/>
      <c r="G45" s="9"/>
      <c r="H45" s="9"/>
      <c r="I45" s="15"/>
      <c r="J45" s="15"/>
      <c r="K45" s="15"/>
    </row>
    <row r="46" spans="1:11" s="3" customFormat="1" ht="13.5" thickBot="1">
      <c r="A46" s="8" t="s">
        <v>105</v>
      </c>
      <c r="B46" s="7">
        <v>86</v>
      </c>
      <c r="C46" s="7">
        <v>370</v>
      </c>
      <c r="D46" s="7">
        <v>170</v>
      </c>
      <c r="E46" s="7">
        <v>1490</v>
      </c>
      <c r="F46" s="7">
        <v>95</v>
      </c>
      <c r="G46" s="5">
        <f>SUM(B46:F46)</f>
        <v>2211</v>
      </c>
      <c r="H46" s="7">
        <v>570</v>
      </c>
      <c r="I46" s="15"/>
      <c r="J46" s="15"/>
      <c r="K46" s="15"/>
    </row>
    <row r="47" spans="1:11" s="3" customFormat="1" ht="13.5" thickBot="1">
      <c r="A47" s="22" t="s">
        <v>11</v>
      </c>
      <c r="B47" s="6">
        <v>59</v>
      </c>
      <c r="C47" s="6">
        <v>321</v>
      </c>
      <c r="D47" s="6">
        <v>166</v>
      </c>
      <c r="E47" s="6">
        <v>1408</v>
      </c>
      <c r="F47" s="6">
        <v>95</v>
      </c>
      <c r="G47" s="5">
        <f>SUM(B47:F47)</f>
        <v>2049</v>
      </c>
      <c r="H47" s="4">
        <v>562</v>
      </c>
      <c r="I47" s="15"/>
      <c r="J47" s="15"/>
      <c r="K47" s="15"/>
    </row>
    <row r="48" spans="1:11" s="3" customFormat="1" ht="13.5" thickBot="1">
      <c r="A48" s="23" t="s">
        <v>12</v>
      </c>
      <c r="B48" s="11">
        <f>IF(ISERR(B47/B46*100),0,B47/B46*100)</f>
        <v>68.604651162790702</v>
      </c>
      <c r="C48" s="11">
        <f t="shared" ref="C48:H48" si="10">IF(ISERR(C47/C46*100),0,C47/C46*100)</f>
        <v>86.756756756756758</v>
      </c>
      <c r="D48" s="11">
        <f t="shared" si="10"/>
        <v>97.647058823529406</v>
      </c>
      <c r="E48" s="11">
        <f t="shared" si="10"/>
        <v>94.496644295302019</v>
      </c>
      <c r="F48" s="11">
        <f t="shared" si="10"/>
        <v>100</v>
      </c>
      <c r="G48" s="11">
        <f t="shared" si="10"/>
        <v>92.672998643147892</v>
      </c>
      <c r="H48" s="11">
        <f t="shared" si="10"/>
        <v>98.596491228070164</v>
      </c>
      <c r="I48" s="15"/>
      <c r="J48" s="15"/>
      <c r="K48" s="15"/>
    </row>
    <row r="49" spans="1:21" s="3" customFormat="1" ht="13.5" thickBot="1">
      <c r="A49" s="20"/>
      <c r="B49" s="9"/>
      <c r="C49" s="9"/>
      <c r="D49" s="9"/>
      <c r="E49" s="9"/>
      <c r="F49" s="9"/>
      <c r="G49" s="9"/>
      <c r="H49" s="9"/>
      <c r="I49" s="15"/>
      <c r="J49" s="15"/>
      <c r="K49" s="15"/>
      <c r="U49" s="10"/>
    </row>
    <row r="50" spans="1:21" s="3" customFormat="1" ht="13.5" thickBot="1">
      <c r="A50" s="8" t="s">
        <v>200</v>
      </c>
      <c r="B50" s="7">
        <v>32</v>
      </c>
      <c r="C50" s="7">
        <v>135</v>
      </c>
      <c r="D50" s="7">
        <v>50</v>
      </c>
      <c r="E50" s="7">
        <v>516</v>
      </c>
      <c r="F50" s="7">
        <v>26</v>
      </c>
      <c r="G50" s="5">
        <f>SUM(B50:F50)</f>
        <v>759</v>
      </c>
      <c r="H50" s="7">
        <v>196</v>
      </c>
      <c r="I50" s="15"/>
      <c r="J50" s="15"/>
      <c r="K50" s="15"/>
      <c r="U50" s="10"/>
    </row>
    <row r="51" spans="1:21" s="3" customFormat="1" ht="13.5" thickBot="1">
      <c r="A51" s="22" t="s">
        <v>11</v>
      </c>
      <c r="B51" s="6">
        <v>0</v>
      </c>
      <c r="C51" s="6">
        <v>105</v>
      </c>
      <c r="D51" s="6">
        <v>43</v>
      </c>
      <c r="E51" s="6">
        <v>453</v>
      </c>
      <c r="F51" s="6">
        <v>20</v>
      </c>
      <c r="G51" s="5">
        <f>SUM(B51:F51)</f>
        <v>621</v>
      </c>
      <c r="H51" s="4">
        <v>192</v>
      </c>
      <c r="I51" s="15"/>
      <c r="J51" s="15"/>
      <c r="K51" s="15"/>
      <c r="U51" s="10"/>
    </row>
    <row r="52" spans="1:21" s="3" customFormat="1" ht="13.5" thickBot="1">
      <c r="A52" s="23" t="s">
        <v>12</v>
      </c>
      <c r="B52" s="11">
        <f>IF(ISERR(B51/B50*100),0,B51/B50*100)</f>
        <v>0</v>
      </c>
      <c r="C52" s="11">
        <f t="shared" ref="C52:H52" si="11">IF(ISERR(C51/C50*100),0,C51/C50*100)</f>
        <v>77.777777777777786</v>
      </c>
      <c r="D52" s="11">
        <f t="shared" si="11"/>
        <v>86</v>
      </c>
      <c r="E52" s="11">
        <f t="shared" si="11"/>
        <v>87.79069767441861</v>
      </c>
      <c r="F52" s="11">
        <f t="shared" si="11"/>
        <v>76.923076923076934</v>
      </c>
      <c r="G52" s="11">
        <f t="shared" si="11"/>
        <v>81.818181818181827</v>
      </c>
      <c r="H52" s="11">
        <f t="shared" si="11"/>
        <v>97.959183673469383</v>
      </c>
      <c r="I52" s="15"/>
      <c r="J52" s="15"/>
      <c r="K52" s="15"/>
      <c r="U52" s="10"/>
    </row>
    <row r="53" spans="1:21" s="3" customFormat="1" ht="13.5" thickBot="1">
      <c r="A53" s="20"/>
      <c r="B53" s="9"/>
      <c r="C53" s="9"/>
      <c r="D53" s="9"/>
      <c r="E53" s="9"/>
      <c r="F53" s="9"/>
      <c r="G53" s="9"/>
      <c r="H53" s="9"/>
      <c r="I53" s="15"/>
      <c r="J53" s="15"/>
      <c r="K53" s="15"/>
    </row>
    <row r="54" spans="1:21" s="3" customFormat="1" ht="13.5" thickBot="1">
      <c r="A54" s="8" t="s">
        <v>57</v>
      </c>
      <c r="B54" s="7">
        <v>14</v>
      </c>
      <c r="C54" s="7">
        <v>70</v>
      </c>
      <c r="D54" s="7">
        <v>45</v>
      </c>
      <c r="E54" s="7">
        <v>347</v>
      </c>
      <c r="F54" s="7">
        <v>26</v>
      </c>
      <c r="G54" s="5">
        <f>SUM(B54:F54)</f>
        <v>502</v>
      </c>
      <c r="H54" s="7">
        <v>133</v>
      </c>
      <c r="I54" s="15"/>
      <c r="J54" s="15"/>
      <c r="K54" s="15"/>
    </row>
    <row r="55" spans="1:21" s="3" customFormat="1" ht="13.5" thickBot="1">
      <c r="A55" s="22" t="s">
        <v>11</v>
      </c>
      <c r="B55" s="6">
        <v>1</v>
      </c>
      <c r="C55" s="6">
        <v>35</v>
      </c>
      <c r="D55" s="6">
        <v>42</v>
      </c>
      <c r="E55" s="6">
        <v>339</v>
      </c>
      <c r="F55" s="6">
        <v>25</v>
      </c>
      <c r="G55" s="5">
        <f>SUM(B55:F55)</f>
        <v>442</v>
      </c>
      <c r="H55" s="4">
        <v>127</v>
      </c>
      <c r="I55" s="15"/>
      <c r="J55" s="15"/>
      <c r="K55" s="15"/>
    </row>
    <row r="56" spans="1:21" s="3" customFormat="1" ht="13.5" thickBot="1">
      <c r="A56" s="23" t="s">
        <v>12</v>
      </c>
      <c r="B56" s="11">
        <f>IF(ISERR(B55/B54*100),0,B55/B54*100)</f>
        <v>7.1428571428571423</v>
      </c>
      <c r="C56" s="11">
        <f t="shared" ref="C56:H56" si="12">IF(ISERR(C55/C54*100),0,C55/C54*100)</f>
        <v>50</v>
      </c>
      <c r="D56" s="11">
        <f t="shared" si="12"/>
        <v>93.333333333333329</v>
      </c>
      <c r="E56" s="11">
        <f t="shared" si="12"/>
        <v>97.694524495677243</v>
      </c>
      <c r="F56" s="11">
        <f t="shared" si="12"/>
        <v>96.15384615384616</v>
      </c>
      <c r="G56" s="11">
        <f t="shared" si="12"/>
        <v>88.047808764940243</v>
      </c>
      <c r="H56" s="11">
        <f t="shared" si="12"/>
        <v>95.488721804511272</v>
      </c>
      <c r="I56" s="15"/>
      <c r="J56" s="15"/>
      <c r="K56" s="15"/>
    </row>
    <row r="57" spans="1:21" s="3" customFormat="1" ht="13.5" thickBot="1">
      <c r="A57" s="20"/>
      <c r="B57" s="9"/>
      <c r="C57" s="9"/>
      <c r="D57" s="9"/>
      <c r="E57" s="9"/>
      <c r="F57" s="9"/>
      <c r="G57" s="9"/>
      <c r="H57" s="9"/>
      <c r="I57" s="15"/>
      <c r="J57" s="15"/>
      <c r="K57" s="15"/>
    </row>
    <row r="58" spans="1:21" s="3" customFormat="1" ht="13.5" thickBot="1">
      <c r="A58" s="8" t="s">
        <v>84</v>
      </c>
      <c r="B58" s="7">
        <v>7</v>
      </c>
      <c r="C58" s="7">
        <v>37</v>
      </c>
      <c r="D58" s="7">
        <v>24</v>
      </c>
      <c r="E58" s="7">
        <v>148</v>
      </c>
      <c r="F58" s="7">
        <v>17</v>
      </c>
      <c r="G58" s="5">
        <f>SUM(B58:F58)</f>
        <v>233</v>
      </c>
      <c r="H58" s="7">
        <v>60</v>
      </c>
      <c r="I58" s="15"/>
      <c r="J58" s="15"/>
      <c r="K58" s="15"/>
    </row>
    <row r="59" spans="1:21" s="3" customFormat="1" ht="13.5" thickBot="1">
      <c r="A59" s="22" t="s">
        <v>11</v>
      </c>
      <c r="B59" s="6">
        <v>5</v>
      </c>
      <c r="C59" s="6">
        <v>35</v>
      </c>
      <c r="D59" s="6">
        <v>24</v>
      </c>
      <c r="E59" s="6">
        <v>147</v>
      </c>
      <c r="F59" s="6">
        <v>17</v>
      </c>
      <c r="G59" s="5">
        <f>SUM(B59:F59)</f>
        <v>228</v>
      </c>
      <c r="H59" s="4">
        <v>59</v>
      </c>
      <c r="I59" s="15"/>
      <c r="J59" s="15"/>
      <c r="K59" s="15"/>
    </row>
    <row r="60" spans="1:21" s="3" customFormat="1" ht="13.5" thickBot="1">
      <c r="A60" s="23" t="s">
        <v>12</v>
      </c>
      <c r="B60" s="11">
        <f>IF(ISERR(B59/B58*100),0,B59/B58*100)</f>
        <v>71.428571428571431</v>
      </c>
      <c r="C60" s="11">
        <f t="shared" ref="C60:H60" si="13">IF(ISERR(C59/C58*100),0,C59/C58*100)</f>
        <v>94.594594594594597</v>
      </c>
      <c r="D60" s="11">
        <f t="shared" si="13"/>
        <v>100</v>
      </c>
      <c r="E60" s="11">
        <f t="shared" si="13"/>
        <v>99.324324324324323</v>
      </c>
      <c r="F60" s="11">
        <f t="shared" si="13"/>
        <v>100</v>
      </c>
      <c r="G60" s="11">
        <f t="shared" si="13"/>
        <v>97.85407725321889</v>
      </c>
      <c r="H60" s="11">
        <f t="shared" si="13"/>
        <v>98.333333333333329</v>
      </c>
      <c r="I60" s="15"/>
      <c r="J60" s="15"/>
      <c r="K60" s="15"/>
    </row>
    <row r="61" spans="1:21" s="3" customFormat="1" ht="13.5" thickBot="1">
      <c r="A61" s="20"/>
      <c r="B61" s="9"/>
      <c r="C61" s="9"/>
      <c r="D61" s="9"/>
      <c r="E61" s="9"/>
      <c r="F61" s="9"/>
      <c r="G61" s="9"/>
      <c r="H61" s="9"/>
      <c r="I61" s="15"/>
      <c r="J61" s="15"/>
      <c r="K61" s="15"/>
    </row>
    <row r="62" spans="1:21" s="3" customFormat="1" ht="13.5" thickBot="1">
      <c r="A62" s="8" t="s">
        <v>283</v>
      </c>
      <c r="B62" s="7">
        <v>29</v>
      </c>
      <c r="C62" s="7">
        <v>125</v>
      </c>
      <c r="D62" s="7">
        <v>40</v>
      </c>
      <c r="E62" s="7">
        <v>523</v>
      </c>
      <c r="F62" s="7">
        <v>34</v>
      </c>
      <c r="G62" s="5">
        <f>SUM(B62:F62)</f>
        <v>751</v>
      </c>
      <c r="H62" s="7">
        <v>204</v>
      </c>
      <c r="I62" s="15"/>
      <c r="J62" s="15"/>
      <c r="K62" s="15"/>
    </row>
    <row r="63" spans="1:21" s="3" customFormat="1" ht="13.5" thickBot="1">
      <c r="A63" s="22" t="s">
        <v>11</v>
      </c>
      <c r="B63" s="6">
        <v>2</v>
      </c>
      <c r="C63" s="6">
        <v>69</v>
      </c>
      <c r="D63" s="6">
        <v>37</v>
      </c>
      <c r="E63" s="6">
        <v>474</v>
      </c>
      <c r="F63" s="6">
        <v>34</v>
      </c>
      <c r="G63" s="5">
        <f>SUM(B63:F63)</f>
        <v>616</v>
      </c>
      <c r="H63" s="4">
        <v>204</v>
      </c>
      <c r="I63" s="15"/>
      <c r="J63" s="15"/>
      <c r="K63" s="15"/>
    </row>
    <row r="64" spans="1:21" s="3" customFormat="1" ht="13.5" thickBot="1">
      <c r="A64" s="23" t="s">
        <v>12</v>
      </c>
      <c r="B64" s="11">
        <f>IF(ISERR(B63/B62*100),0,B63/B62*100)</f>
        <v>6.8965517241379306</v>
      </c>
      <c r="C64" s="11">
        <f t="shared" ref="C64:H64" si="14">IF(ISERR(C63/C62*100),0,C63/C62*100)</f>
        <v>55.2</v>
      </c>
      <c r="D64" s="11">
        <f t="shared" si="14"/>
        <v>92.5</v>
      </c>
      <c r="E64" s="11">
        <f t="shared" si="14"/>
        <v>90.630975143403447</v>
      </c>
      <c r="F64" s="11">
        <f t="shared" si="14"/>
        <v>100</v>
      </c>
      <c r="G64" s="11">
        <f t="shared" si="14"/>
        <v>82.023968042609852</v>
      </c>
      <c r="H64" s="11">
        <f t="shared" si="14"/>
        <v>100</v>
      </c>
      <c r="I64" s="15"/>
      <c r="J64" s="15"/>
      <c r="K64" s="15"/>
    </row>
    <row r="65" spans="1:11" s="3" customFormat="1" ht="13.5" thickBot="1">
      <c r="A65" s="20"/>
      <c r="B65" s="9"/>
      <c r="C65" s="9"/>
      <c r="D65" s="9"/>
      <c r="E65" s="9"/>
      <c r="F65" s="9"/>
      <c r="G65" s="9"/>
      <c r="H65" s="9"/>
      <c r="I65" s="15"/>
      <c r="J65" s="15"/>
      <c r="K65" s="15"/>
    </row>
    <row r="66" spans="1:11" s="3" customFormat="1" ht="13.5" thickBot="1">
      <c r="A66" s="8" t="s">
        <v>301</v>
      </c>
      <c r="B66" s="7">
        <v>13</v>
      </c>
      <c r="C66" s="7">
        <v>58</v>
      </c>
      <c r="D66" s="7">
        <v>31</v>
      </c>
      <c r="E66" s="7">
        <v>326</v>
      </c>
      <c r="F66" s="7">
        <v>31</v>
      </c>
      <c r="G66" s="5">
        <f>SUM(B66:F66)</f>
        <v>459</v>
      </c>
      <c r="H66" s="7">
        <v>117</v>
      </c>
      <c r="I66" s="15"/>
      <c r="J66" s="15"/>
      <c r="K66" s="15"/>
    </row>
    <row r="67" spans="1:11" s="3" customFormat="1" ht="13.5" thickBot="1">
      <c r="A67" s="22" t="s">
        <v>11</v>
      </c>
      <c r="B67" s="6">
        <v>7</v>
      </c>
      <c r="C67" s="6">
        <v>56</v>
      </c>
      <c r="D67" s="6">
        <v>31</v>
      </c>
      <c r="E67" s="6">
        <v>321</v>
      </c>
      <c r="F67" s="6">
        <v>31</v>
      </c>
      <c r="G67" s="5">
        <f>SUM(B67:F67)</f>
        <v>446</v>
      </c>
      <c r="H67" s="4">
        <v>112</v>
      </c>
      <c r="I67" s="15"/>
      <c r="J67" s="15"/>
      <c r="K67" s="15"/>
    </row>
    <row r="68" spans="1:11" s="3" customFormat="1" ht="13.5" thickBot="1">
      <c r="A68" s="23" t="s">
        <v>12</v>
      </c>
      <c r="B68" s="11">
        <f>IF(ISERR(B67/B66*100),0,B67/B66*100)</f>
        <v>53.846153846153847</v>
      </c>
      <c r="C68" s="11">
        <f t="shared" ref="C68:H68" si="15">IF(ISERR(C67/C66*100),0,C67/C66*100)</f>
        <v>96.551724137931032</v>
      </c>
      <c r="D68" s="11">
        <f t="shared" si="15"/>
        <v>100</v>
      </c>
      <c r="E68" s="11">
        <f t="shared" si="15"/>
        <v>98.466257668711648</v>
      </c>
      <c r="F68" s="11">
        <f t="shared" si="15"/>
        <v>100</v>
      </c>
      <c r="G68" s="11">
        <f t="shared" si="15"/>
        <v>97.167755991285404</v>
      </c>
      <c r="H68" s="11">
        <f t="shared" si="15"/>
        <v>95.726495726495727</v>
      </c>
      <c r="I68" s="15"/>
      <c r="J68" s="15"/>
      <c r="K68" s="15"/>
    </row>
    <row r="69" spans="1:11" s="3" customFormat="1" ht="13.5" thickBot="1">
      <c r="A69" s="20"/>
      <c r="B69" s="9"/>
      <c r="C69" s="9"/>
      <c r="D69" s="9"/>
      <c r="E69" s="9"/>
      <c r="F69" s="9"/>
      <c r="G69" s="9"/>
      <c r="H69" s="9"/>
      <c r="I69" s="15"/>
      <c r="J69" s="15"/>
      <c r="K69" s="15"/>
    </row>
    <row r="70" spans="1:11" s="3" customFormat="1" ht="13.5" thickBot="1">
      <c r="A70" s="8" t="s">
        <v>423</v>
      </c>
      <c r="B70" s="7">
        <v>25</v>
      </c>
      <c r="C70" s="7">
        <v>69</v>
      </c>
      <c r="D70" s="7">
        <v>27</v>
      </c>
      <c r="E70" s="7">
        <v>298</v>
      </c>
      <c r="F70" s="7">
        <v>10</v>
      </c>
      <c r="G70" s="5">
        <f>SUM(B70:F70)</f>
        <v>429</v>
      </c>
      <c r="H70" s="7">
        <v>123</v>
      </c>
      <c r="I70" s="15"/>
      <c r="J70" s="15"/>
      <c r="K70" s="15"/>
    </row>
    <row r="71" spans="1:11" s="3" customFormat="1" ht="13.5" thickBot="1">
      <c r="A71" s="22" t="s">
        <v>11</v>
      </c>
      <c r="B71" s="6">
        <v>11</v>
      </c>
      <c r="C71" s="6">
        <v>37</v>
      </c>
      <c r="D71" s="6">
        <v>17</v>
      </c>
      <c r="E71" s="6">
        <v>285</v>
      </c>
      <c r="F71" s="6">
        <v>10</v>
      </c>
      <c r="G71" s="5">
        <f>SUM(B71:F71)</f>
        <v>360</v>
      </c>
      <c r="H71" s="4">
        <v>123</v>
      </c>
      <c r="I71" s="15"/>
      <c r="J71" s="15"/>
      <c r="K71" s="15"/>
    </row>
    <row r="72" spans="1:11" s="3" customFormat="1" ht="13.5" thickBot="1">
      <c r="A72" s="23" t="s">
        <v>12</v>
      </c>
      <c r="B72" s="11">
        <f>IF(ISERR(B71/B70*100),0,B71/B70*100)</f>
        <v>44</v>
      </c>
      <c r="C72" s="11">
        <f t="shared" ref="C72:H72" si="16">IF(ISERR(C71/C70*100),0,C71/C70*100)</f>
        <v>53.623188405797109</v>
      </c>
      <c r="D72" s="11">
        <f t="shared" si="16"/>
        <v>62.962962962962962</v>
      </c>
      <c r="E72" s="11">
        <f t="shared" si="16"/>
        <v>95.637583892617457</v>
      </c>
      <c r="F72" s="11">
        <f t="shared" si="16"/>
        <v>100</v>
      </c>
      <c r="G72" s="11">
        <f t="shared" si="16"/>
        <v>83.91608391608392</v>
      </c>
      <c r="H72" s="11">
        <f t="shared" si="16"/>
        <v>100</v>
      </c>
      <c r="I72" s="15"/>
      <c r="J72" s="15"/>
      <c r="K72" s="15"/>
    </row>
    <row r="73" spans="1:11" s="3" customFormat="1" ht="13.5" thickBot="1">
      <c r="A73" s="20"/>
      <c r="B73" s="9"/>
      <c r="C73" s="9"/>
      <c r="D73" s="9"/>
      <c r="E73" s="9"/>
      <c r="F73" s="9"/>
      <c r="G73" s="9"/>
      <c r="H73" s="9"/>
      <c r="I73" s="15"/>
      <c r="J73" s="15"/>
      <c r="K73" s="15"/>
    </row>
    <row r="74" spans="1:11" s="3" customFormat="1" ht="13.5" thickBot="1">
      <c r="A74" s="8" t="s">
        <v>255</v>
      </c>
      <c r="B74" s="7">
        <v>6</v>
      </c>
      <c r="C74" s="7">
        <v>59</v>
      </c>
      <c r="D74" s="7">
        <v>22</v>
      </c>
      <c r="E74" s="7">
        <v>205</v>
      </c>
      <c r="F74" s="7">
        <v>10</v>
      </c>
      <c r="G74" s="5">
        <f>SUM(B74:F74)</f>
        <v>302</v>
      </c>
      <c r="H74" s="7">
        <v>89</v>
      </c>
      <c r="I74" s="15"/>
      <c r="J74" s="15"/>
      <c r="K74" s="15"/>
    </row>
    <row r="75" spans="1:11" s="3" customFormat="1" ht="13.5" thickBot="1">
      <c r="A75" s="22" t="s">
        <v>11</v>
      </c>
      <c r="B75" s="6">
        <v>0</v>
      </c>
      <c r="C75" s="6">
        <v>33</v>
      </c>
      <c r="D75" s="6">
        <v>20</v>
      </c>
      <c r="E75" s="6">
        <v>199</v>
      </c>
      <c r="F75" s="6">
        <v>10</v>
      </c>
      <c r="G75" s="5">
        <f>SUM(B75:F75)</f>
        <v>262</v>
      </c>
      <c r="H75" s="4">
        <v>85</v>
      </c>
      <c r="I75" s="15"/>
      <c r="J75" s="15"/>
      <c r="K75" s="15"/>
    </row>
    <row r="76" spans="1:11" s="3" customFormat="1" ht="13.5" thickBot="1">
      <c r="A76" s="23" t="s">
        <v>12</v>
      </c>
      <c r="B76" s="11">
        <f>IF(ISERR(B75/B74*100),0,B75/B74*100)</f>
        <v>0</v>
      </c>
      <c r="C76" s="11">
        <f t="shared" ref="C76:H76" si="17">IF(ISERR(C75/C74*100),0,C75/C74*100)</f>
        <v>55.932203389830505</v>
      </c>
      <c r="D76" s="11">
        <f t="shared" si="17"/>
        <v>90.909090909090907</v>
      </c>
      <c r="E76" s="11">
        <f t="shared" si="17"/>
        <v>97.073170731707307</v>
      </c>
      <c r="F76" s="11">
        <f t="shared" si="17"/>
        <v>100</v>
      </c>
      <c r="G76" s="11">
        <f t="shared" si="17"/>
        <v>86.754966887417211</v>
      </c>
      <c r="H76" s="11">
        <f t="shared" si="17"/>
        <v>95.50561797752809</v>
      </c>
      <c r="I76" s="15"/>
      <c r="J76" s="15"/>
      <c r="K76" s="15"/>
    </row>
    <row r="77" spans="1:11" s="3" customFormat="1" ht="13.5" thickBot="1">
      <c r="A77" s="20"/>
      <c r="B77" s="9"/>
      <c r="C77" s="9"/>
      <c r="D77" s="9"/>
      <c r="E77" s="9"/>
      <c r="F77" s="9"/>
      <c r="G77" s="9"/>
      <c r="H77" s="9"/>
      <c r="I77" s="15"/>
      <c r="J77" s="15"/>
      <c r="K77" s="15"/>
    </row>
    <row r="78" spans="1:11" s="3" customFormat="1" ht="13.5" thickBot="1">
      <c r="A78" s="8" t="s">
        <v>307</v>
      </c>
      <c r="B78" s="7">
        <v>13</v>
      </c>
      <c r="C78" s="7">
        <v>50</v>
      </c>
      <c r="D78" s="7">
        <v>21</v>
      </c>
      <c r="E78" s="7">
        <v>54</v>
      </c>
      <c r="F78" s="7">
        <v>9</v>
      </c>
      <c r="G78" s="5">
        <f>SUM(B78:F78)</f>
        <v>147</v>
      </c>
      <c r="H78" s="7">
        <v>27</v>
      </c>
      <c r="I78" s="15"/>
      <c r="J78" s="15"/>
      <c r="K78" s="15"/>
    </row>
    <row r="79" spans="1:11" s="3" customFormat="1" ht="13.5" thickBot="1">
      <c r="A79" s="22" t="s">
        <v>11</v>
      </c>
      <c r="B79" s="6">
        <v>13</v>
      </c>
      <c r="C79" s="6">
        <v>50</v>
      </c>
      <c r="D79" s="6">
        <v>17</v>
      </c>
      <c r="E79" s="6">
        <v>28</v>
      </c>
      <c r="F79" s="6">
        <v>9</v>
      </c>
      <c r="G79" s="5">
        <f>SUM(B79:F79)</f>
        <v>117</v>
      </c>
      <c r="H79" s="4">
        <v>18</v>
      </c>
      <c r="I79" s="15"/>
      <c r="J79" s="15"/>
      <c r="K79" s="15"/>
    </row>
    <row r="80" spans="1:11" s="3" customFormat="1" ht="13.5" thickBot="1">
      <c r="A80" s="23" t="s">
        <v>12</v>
      </c>
      <c r="B80" s="11">
        <f>IF(ISERR(B79/B78*100),0,B79/B78*100)</f>
        <v>100</v>
      </c>
      <c r="C80" s="11">
        <f t="shared" ref="C80:H80" si="18">IF(ISERR(C79/C78*100),0,C79/C78*100)</f>
        <v>100</v>
      </c>
      <c r="D80" s="11">
        <f t="shared" si="18"/>
        <v>80.952380952380949</v>
      </c>
      <c r="E80" s="11">
        <f t="shared" si="18"/>
        <v>51.851851851851848</v>
      </c>
      <c r="F80" s="11">
        <f t="shared" si="18"/>
        <v>100</v>
      </c>
      <c r="G80" s="11">
        <f t="shared" si="18"/>
        <v>79.591836734693871</v>
      </c>
      <c r="H80" s="11">
        <f t="shared" si="18"/>
        <v>66.666666666666657</v>
      </c>
      <c r="I80" s="15"/>
      <c r="J80" s="15"/>
      <c r="K80" s="15"/>
    </row>
    <row r="81" spans="1:11" s="3" customFormat="1" ht="13.5" thickBot="1">
      <c r="A81" s="20"/>
      <c r="B81" s="9"/>
      <c r="C81" s="9"/>
      <c r="D81" s="9"/>
      <c r="E81" s="9"/>
      <c r="F81" s="9"/>
      <c r="G81" s="9"/>
      <c r="H81" s="9"/>
      <c r="I81" s="15"/>
      <c r="J81" s="15"/>
      <c r="K81" s="15"/>
    </row>
    <row r="82" spans="1:11" s="3" customFormat="1" ht="13.5" thickBot="1">
      <c r="A82" s="8" t="s">
        <v>311</v>
      </c>
      <c r="B82" s="7">
        <v>14</v>
      </c>
      <c r="C82" s="7">
        <v>47</v>
      </c>
      <c r="D82" s="7">
        <v>23</v>
      </c>
      <c r="E82" s="7">
        <v>202</v>
      </c>
      <c r="F82" s="7">
        <v>9</v>
      </c>
      <c r="G82" s="5">
        <f>SUM(B82:F82)</f>
        <v>295</v>
      </c>
      <c r="H82" s="7">
        <v>88</v>
      </c>
      <c r="I82" s="15"/>
      <c r="J82" s="15"/>
      <c r="K82" s="15"/>
    </row>
    <row r="83" spans="1:11" s="3" customFormat="1" ht="13.5" thickBot="1">
      <c r="A83" s="22" t="s">
        <v>11</v>
      </c>
      <c r="B83" s="6">
        <v>10</v>
      </c>
      <c r="C83" s="6">
        <v>38</v>
      </c>
      <c r="D83" s="6">
        <v>22</v>
      </c>
      <c r="E83" s="6">
        <v>202</v>
      </c>
      <c r="F83" s="6">
        <v>9</v>
      </c>
      <c r="G83" s="5">
        <f>SUM(B83:F83)</f>
        <v>281</v>
      </c>
      <c r="H83" s="4">
        <v>88</v>
      </c>
      <c r="I83" s="15"/>
      <c r="J83" s="15"/>
      <c r="K83" s="15"/>
    </row>
    <row r="84" spans="1:11" s="3" customFormat="1" ht="13.5" thickBot="1">
      <c r="A84" s="23" t="s">
        <v>12</v>
      </c>
      <c r="B84" s="11">
        <f>IF(ISERR(B83/B82*100),0,B83/B82*100)</f>
        <v>71.428571428571431</v>
      </c>
      <c r="C84" s="11">
        <f t="shared" ref="C84:H84" si="19">IF(ISERR(C83/C82*100),0,C83/C82*100)</f>
        <v>80.851063829787222</v>
      </c>
      <c r="D84" s="11">
        <f t="shared" si="19"/>
        <v>95.652173913043484</v>
      </c>
      <c r="E84" s="11">
        <f t="shared" si="19"/>
        <v>100</v>
      </c>
      <c r="F84" s="11">
        <f t="shared" si="19"/>
        <v>100</v>
      </c>
      <c r="G84" s="11">
        <f t="shared" si="19"/>
        <v>95.254237288135585</v>
      </c>
      <c r="H84" s="11">
        <f t="shared" si="19"/>
        <v>100</v>
      </c>
      <c r="I84" s="15"/>
      <c r="J84" s="15"/>
      <c r="K84" s="15"/>
    </row>
    <row r="85" spans="1:11" s="3" customFormat="1" ht="13.5" thickBot="1">
      <c r="A85" s="20"/>
      <c r="B85" s="9"/>
      <c r="C85" s="9"/>
      <c r="D85" s="9"/>
      <c r="E85" s="9"/>
      <c r="F85" s="9"/>
      <c r="G85" s="9"/>
      <c r="H85" s="9"/>
      <c r="I85" s="15"/>
      <c r="J85" s="15"/>
      <c r="K85" s="15"/>
    </row>
    <row r="86" spans="1:11" s="3" customFormat="1" ht="13.5" thickBot="1">
      <c r="A86" s="8" t="s">
        <v>383</v>
      </c>
      <c r="B86" s="7">
        <v>68</v>
      </c>
      <c r="C86" s="7">
        <v>223</v>
      </c>
      <c r="D86" s="7">
        <v>76</v>
      </c>
      <c r="E86" s="7">
        <v>805</v>
      </c>
      <c r="F86" s="7">
        <v>29</v>
      </c>
      <c r="G86" s="5">
        <f>SUM(B86:F86)</f>
        <v>1201</v>
      </c>
      <c r="H86" s="7">
        <v>265</v>
      </c>
      <c r="I86" s="15"/>
      <c r="J86" s="15"/>
      <c r="K86" s="15"/>
    </row>
    <row r="87" spans="1:11" s="3" customFormat="1" ht="13.5" thickBot="1">
      <c r="A87" s="22" t="s">
        <v>11</v>
      </c>
      <c r="B87" s="6">
        <v>20</v>
      </c>
      <c r="C87" s="6">
        <v>143</v>
      </c>
      <c r="D87" s="6">
        <v>73</v>
      </c>
      <c r="E87" s="6">
        <v>676</v>
      </c>
      <c r="F87" s="6">
        <v>29</v>
      </c>
      <c r="G87" s="5">
        <f>SUM(B87:F87)</f>
        <v>941</v>
      </c>
      <c r="H87" s="4">
        <v>230</v>
      </c>
      <c r="I87" s="15"/>
      <c r="J87" s="15"/>
      <c r="K87" s="15"/>
    </row>
    <row r="88" spans="1:11" s="3" customFormat="1" ht="13.5" thickBot="1">
      <c r="A88" s="23" t="s">
        <v>12</v>
      </c>
      <c r="B88" s="11">
        <f>IF(ISERR(B87/B86*100),0,B87/B86*100)</f>
        <v>29.411764705882355</v>
      </c>
      <c r="C88" s="11">
        <f t="shared" ref="C88:H88" si="20">IF(ISERR(C87/C86*100),0,C87/C86*100)</f>
        <v>64.125560538116588</v>
      </c>
      <c r="D88" s="11">
        <f t="shared" si="20"/>
        <v>96.05263157894737</v>
      </c>
      <c r="E88" s="11">
        <f t="shared" si="20"/>
        <v>83.975155279503113</v>
      </c>
      <c r="F88" s="11">
        <f t="shared" si="20"/>
        <v>100</v>
      </c>
      <c r="G88" s="11">
        <f t="shared" si="20"/>
        <v>78.351373855120727</v>
      </c>
      <c r="H88" s="11">
        <f t="shared" si="20"/>
        <v>86.79245283018868</v>
      </c>
      <c r="I88" s="15"/>
      <c r="J88" s="15"/>
      <c r="K88" s="15"/>
    </row>
    <row r="89" spans="1:11" s="3" customFormat="1" ht="13.5" thickBot="1">
      <c r="A89" s="20"/>
      <c r="B89" s="9"/>
      <c r="C89" s="9"/>
      <c r="D89" s="9"/>
      <c r="E89" s="9"/>
      <c r="F89" s="9"/>
      <c r="G89" s="9"/>
      <c r="H89" s="9"/>
      <c r="I89" s="15"/>
      <c r="J89" s="15"/>
      <c r="K89" s="15"/>
    </row>
    <row r="90" spans="1:11" s="3" customFormat="1" ht="13.5" thickBot="1">
      <c r="A90" s="8" t="s">
        <v>409</v>
      </c>
      <c r="B90" s="7">
        <v>5</v>
      </c>
      <c r="C90" s="7">
        <v>22</v>
      </c>
      <c r="D90" s="7">
        <v>9</v>
      </c>
      <c r="E90" s="7">
        <v>95</v>
      </c>
      <c r="F90" s="7">
        <v>5</v>
      </c>
      <c r="G90" s="5">
        <f>SUM(B90:F90)</f>
        <v>136</v>
      </c>
      <c r="H90" s="7">
        <v>36</v>
      </c>
      <c r="I90" s="15"/>
      <c r="J90" s="15"/>
      <c r="K90" s="15"/>
    </row>
    <row r="91" spans="1:11" s="3" customFormat="1" ht="13.5" thickBot="1">
      <c r="A91" s="22" t="s">
        <v>11</v>
      </c>
      <c r="B91" s="6">
        <v>0</v>
      </c>
      <c r="C91" s="6">
        <v>17</v>
      </c>
      <c r="D91" s="6">
        <v>9</v>
      </c>
      <c r="E91" s="6">
        <v>85</v>
      </c>
      <c r="F91" s="6">
        <v>5</v>
      </c>
      <c r="G91" s="5">
        <f>SUM(B91:F91)</f>
        <v>116</v>
      </c>
      <c r="H91" s="4">
        <v>35</v>
      </c>
      <c r="I91" s="15"/>
      <c r="J91" s="15"/>
      <c r="K91" s="15"/>
    </row>
    <row r="92" spans="1:11" s="3" customFormat="1" ht="13.5" thickBot="1">
      <c r="A92" s="23" t="s">
        <v>12</v>
      </c>
      <c r="B92" s="11">
        <f>IF(ISERR(B91/B90*100),0,B91/B90*100)</f>
        <v>0</v>
      </c>
      <c r="C92" s="11">
        <f t="shared" ref="C92:H92" si="21">IF(ISERR(C91/C90*100),0,C91/C90*100)</f>
        <v>77.272727272727266</v>
      </c>
      <c r="D92" s="11">
        <f t="shared" si="21"/>
        <v>100</v>
      </c>
      <c r="E92" s="11">
        <f t="shared" si="21"/>
        <v>89.473684210526315</v>
      </c>
      <c r="F92" s="11">
        <f t="shared" si="21"/>
        <v>100</v>
      </c>
      <c r="G92" s="11">
        <f t="shared" si="21"/>
        <v>85.294117647058826</v>
      </c>
      <c r="H92" s="11">
        <f t="shared" si="21"/>
        <v>97.222222222222214</v>
      </c>
      <c r="I92" s="15"/>
      <c r="J92" s="15"/>
      <c r="K92" s="15"/>
    </row>
    <row r="93" spans="1:11" s="3" customFormat="1" ht="13.5" thickBot="1">
      <c r="A93" s="20"/>
      <c r="B93" s="9"/>
      <c r="C93" s="9"/>
      <c r="D93" s="9"/>
      <c r="E93" s="9"/>
      <c r="F93" s="9"/>
      <c r="G93" s="9"/>
      <c r="H93" s="9"/>
      <c r="I93" s="15"/>
      <c r="J93" s="15"/>
      <c r="K93" s="15"/>
    </row>
    <row r="94" spans="1:11" s="3" customFormat="1" ht="13.5" thickBot="1">
      <c r="A94" s="8" t="s">
        <v>417</v>
      </c>
      <c r="B94" s="7">
        <v>7</v>
      </c>
      <c r="C94" s="7">
        <v>29</v>
      </c>
      <c r="D94" s="7">
        <v>8</v>
      </c>
      <c r="E94" s="7">
        <v>110</v>
      </c>
      <c r="F94" s="7">
        <v>8</v>
      </c>
      <c r="G94" s="5">
        <f>SUM(B94:F94)</f>
        <v>162</v>
      </c>
      <c r="H94" s="7">
        <v>40</v>
      </c>
      <c r="I94" s="15"/>
      <c r="J94" s="15"/>
      <c r="K94" s="15"/>
    </row>
    <row r="95" spans="1:11" s="3" customFormat="1" ht="13.5" thickBot="1">
      <c r="A95" s="22" t="s">
        <v>11</v>
      </c>
      <c r="B95" s="6">
        <v>0</v>
      </c>
      <c r="C95" s="6">
        <v>22</v>
      </c>
      <c r="D95" s="6">
        <v>8</v>
      </c>
      <c r="E95" s="6">
        <v>81</v>
      </c>
      <c r="F95" s="6">
        <v>7</v>
      </c>
      <c r="G95" s="5">
        <f>SUM(B95:F95)</f>
        <v>118</v>
      </c>
      <c r="H95" s="4">
        <v>35</v>
      </c>
      <c r="I95" s="15"/>
      <c r="J95" s="15"/>
      <c r="K95" s="15"/>
    </row>
    <row r="96" spans="1:11" s="3" customFormat="1" ht="13.5" thickBot="1">
      <c r="A96" s="23" t="s">
        <v>12</v>
      </c>
      <c r="B96" s="11">
        <f>IF(ISERR(B95/B94*100),0,B95/B94*100)</f>
        <v>0</v>
      </c>
      <c r="C96" s="11">
        <f t="shared" ref="C96:H96" si="22">IF(ISERR(C95/C94*100),0,C95/C94*100)</f>
        <v>75.862068965517238</v>
      </c>
      <c r="D96" s="11">
        <f t="shared" si="22"/>
        <v>100</v>
      </c>
      <c r="E96" s="11">
        <f t="shared" si="22"/>
        <v>73.636363636363626</v>
      </c>
      <c r="F96" s="11">
        <f t="shared" si="22"/>
        <v>87.5</v>
      </c>
      <c r="G96" s="11">
        <f t="shared" si="22"/>
        <v>72.839506172839506</v>
      </c>
      <c r="H96" s="11">
        <f t="shared" si="22"/>
        <v>87.5</v>
      </c>
      <c r="I96" s="15"/>
      <c r="J96" s="15"/>
      <c r="K96" s="15"/>
    </row>
    <row r="97" spans="1:11" s="3" customFormat="1" ht="13.5" thickBot="1">
      <c r="A97" s="20"/>
      <c r="B97" s="9"/>
      <c r="C97" s="9"/>
      <c r="D97" s="9"/>
      <c r="E97" s="9"/>
      <c r="F97" s="9"/>
      <c r="G97" s="9"/>
      <c r="H97" s="9"/>
      <c r="I97" s="15"/>
      <c r="J97" s="15"/>
      <c r="K97" s="15"/>
    </row>
    <row r="98" spans="1:11" s="3" customFormat="1" ht="13.5" thickBot="1">
      <c r="A98" s="8" t="s">
        <v>39</v>
      </c>
      <c r="B98" s="7">
        <v>0</v>
      </c>
      <c r="C98" s="7">
        <v>6</v>
      </c>
      <c r="D98" s="7">
        <v>2</v>
      </c>
      <c r="E98" s="7">
        <v>41</v>
      </c>
      <c r="F98" s="7">
        <v>0</v>
      </c>
      <c r="G98" s="5">
        <f>SUM(B98:F98)</f>
        <v>49</v>
      </c>
      <c r="H98" s="7">
        <v>14</v>
      </c>
      <c r="I98" s="15"/>
      <c r="J98" s="15"/>
      <c r="K98" s="15"/>
    </row>
    <row r="99" spans="1:11" s="3" customFormat="1" ht="13.5" thickBot="1">
      <c r="A99" s="22" t="s">
        <v>11</v>
      </c>
      <c r="B99" s="6">
        <v>0</v>
      </c>
      <c r="C99" s="6">
        <v>3</v>
      </c>
      <c r="D99" s="6">
        <v>2</v>
      </c>
      <c r="E99" s="6">
        <v>34</v>
      </c>
      <c r="F99" s="6">
        <v>0</v>
      </c>
      <c r="G99" s="5">
        <f>SUM(B99:F99)</f>
        <v>39</v>
      </c>
      <c r="H99" s="4">
        <v>14</v>
      </c>
      <c r="I99" s="15"/>
      <c r="J99" s="15"/>
      <c r="K99" s="15"/>
    </row>
    <row r="100" spans="1:11" s="3" customFormat="1" ht="13.5" thickBot="1">
      <c r="A100" s="23" t="s">
        <v>12</v>
      </c>
      <c r="B100" s="11">
        <f>IF(ISERR(B99/B98*100),0,B99/B98*100)</f>
        <v>0</v>
      </c>
      <c r="C100" s="11">
        <f t="shared" ref="C100:H100" si="23">IF(ISERR(C99/C98*100),0,C99/C98*100)</f>
        <v>50</v>
      </c>
      <c r="D100" s="11">
        <f t="shared" si="23"/>
        <v>100</v>
      </c>
      <c r="E100" s="11">
        <f t="shared" si="23"/>
        <v>82.926829268292678</v>
      </c>
      <c r="F100" s="11">
        <f t="shared" si="23"/>
        <v>0</v>
      </c>
      <c r="G100" s="11">
        <f t="shared" si="23"/>
        <v>79.591836734693871</v>
      </c>
      <c r="H100" s="11">
        <f t="shared" si="23"/>
        <v>100</v>
      </c>
      <c r="I100" s="15"/>
      <c r="J100" s="15"/>
      <c r="K100" s="15"/>
    </row>
    <row r="101" spans="1:11" s="3" customFormat="1" ht="13.5" thickBot="1">
      <c r="A101" s="20"/>
      <c r="B101" s="9"/>
      <c r="C101" s="9"/>
      <c r="D101" s="9"/>
      <c r="E101" s="9"/>
      <c r="F101" s="9"/>
      <c r="G101" s="9"/>
      <c r="H101" s="9"/>
      <c r="I101" s="15"/>
      <c r="J101" s="15"/>
      <c r="K101" s="15"/>
    </row>
    <row r="102" spans="1:11" s="3" customFormat="1" ht="13.5" thickBot="1">
      <c r="A102" s="8"/>
      <c r="B102" s="7"/>
      <c r="C102" s="7"/>
      <c r="D102" s="7"/>
      <c r="E102" s="7"/>
      <c r="F102" s="7"/>
      <c r="G102" s="5">
        <f>SUM(B102:F102)</f>
        <v>0</v>
      </c>
      <c r="H102" s="7"/>
      <c r="I102" s="15"/>
      <c r="J102" s="15"/>
      <c r="K102" s="15"/>
    </row>
    <row r="103" spans="1:11" s="3" customFormat="1" ht="13.5" thickBot="1">
      <c r="A103" s="22" t="s">
        <v>11</v>
      </c>
      <c r="B103" s="6"/>
      <c r="C103" s="6"/>
      <c r="D103" s="6"/>
      <c r="E103" s="6"/>
      <c r="F103" s="6"/>
      <c r="G103" s="5">
        <f>SUM(B103:F103)</f>
        <v>0</v>
      </c>
      <c r="H103" s="4"/>
      <c r="I103" s="15"/>
      <c r="J103" s="15"/>
      <c r="K103" s="15"/>
    </row>
    <row r="104" spans="1:11" s="3" customFormat="1" ht="13.5" thickBot="1">
      <c r="A104" s="23" t="s">
        <v>12</v>
      </c>
      <c r="B104" s="11">
        <f>IF(ISERR(B103/B102*100),0,B103/B102*100)</f>
        <v>0</v>
      </c>
      <c r="C104" s="11">
        <f t="shared" ref="C104:H104" si="24">IF(ISERR(C103/C102*100),0,C103/C102*100)</f>
        <v>0</v>
      </c>
      <c r="D104" s="11">
        <f t="shared" si="24"/>
        <v>0</v>
      </c>
      <c r="E104" s="11">
        <f t="shared" si="24"/>
        <v>0</v>
      </c>
      <c r="F104" s="11">
        <f t="shared" si="24"/>
        <v>0</v>
      </c>
      <c r="G104" s="11">
        <f t="shared" si="24"/>
        <v>0</v>
      </c>
      <c r="H104" s="11">
        <f t="shared" si="24"/>
        <v>0</v>
      </c>
      <c r="I104" s="15"/>
      <c r="J104" s="15"/>
      <c r="K104" s="15"/>
    </row>
    <row r="105" spans="1:11" s="3" customFormat="1" ht="13.5" thickBot="1">
      <c r="A105" s="20"/>
      <c r="B105" s="9"/>
      <c r="C105" s="9"/>
      <c r="D105" s="9"/>
      <c r="E105" s="9"/>
      <c r="F105" s="9"/>
      <c r="G105" s="9"/>
      <c r="H105" s="9"/>
      <c r="I105" s="15"/>
      <c r="J105" s="15"/>
      <c r="K105" s="15"/>
    </row>
    <row r="106" spans="1:11">
      <c r="A106" s="25" t="s">
        <v>13</v>
      </c>
      <c r="B106" s="26"/>
      <c r="C106" s="26"/>
      <c r="D106" s="26"/>
      <c r="E106" s="26"/>
      <c r="F106" s="26"/>
      <c r="G106" s="26"/>
      <c r="H106" s="26"/>
      <c r="I106" s="27"/>
      <c r="J106" s="27"/>
      <c r="K106" s="27"/>
    </row>
    <row r="107" spans="1:11" ht="18" customHeight="1">
      <c r="A107" s="32" t="s">
        <v>14</v>
      </c>
      <c r="B107" s="14"/>
      <c r="C107" s="14"/>
      <c r="D107" s="14"/>
      <c r="E107" s="14"/>
      <c r="F107" s="14"/>
      <c r="G107" s="14"/>
      <c r="H107" s="14"/>
      <c r="I107" s="12"/>
      <c r="J107" s="12"/>
      <c r="K107" s="12"/>
    </row>
    <row r="108" spans="1:11" ht="12.75" customHeight="1">
      <c r="A108" s="676" t="s">
        <v>15</v>
      </c>
      <c r="B108" s="676"/>
      <c r="C108" s="676"/>
      <c r="D108" s="676"/>
      <c r="E108" s="676"/>
      <c r="F108" s="676"/>
      <c r="G108" s="676"/>
      <c r="H108" s="676"/>
      <c r="I108" s="676"/>
      <c r="J108" s="28"/>
      <c r="K108" s="28"/>
    </row>
    <row r="109" spans="1:11" ht="12.75" customHeight="1">
      <c r="A109" s="676" t="s">
        <v>16</v>
      </c>
      <c r="B109" s="676"/>
      <c r="C109" s="676"/>
      <c r="D109" s="676"/>
      <c r="E109" s="676"/>
      <c r="F109" s="676"/>
      <c r="G109" s="676"/>
      <c r="H109" s="676"/>
      <c r="I109" s="676"/>
      <c r="J109" s="28"/>
      <c r="K109" s="28"/>
    </row>
    <row r="110" spans="1:11">
      <c r="A110" s="676" t="s">
        <v>433</v>
      </c>
      <c r="B110" s="676"/>
      <c r="C110" s="676"/>
      <c r="D110" s="676"/>
      <c r="E110" s="676"/>
      <c r="F110" s="676"/>
      <c r="G110" s="676"/>
      <c r="H110" s="676"/>
      <c r="I110" s="676"/>
      <c r="J110" s="676"/>
      <c r="K110" s="676"/>
    </row>
    <row r="111" spans="1:11">
      <c r="A111" s="676" t="s">
        <v>462</v>
      </c>
      <c r="B111" s="676"/>
      <c r="C111" s="676"/>
      <c r="D111" s="676"/>
      <c r="E111" s="676"/>
      <c r="F111" s="676"/>
      <c r="G111" s="676"/>
      <c r="H111" s="676"/>
      <c r="I111" s="676"/>
      <c r="J111" s="676"/>
      <c r="K111" s="29"/>
    </row>
    <row r="112" spans="1:11">
      <c r="A112" s="693"/>
      <c r="B112" s="693"/>
      <c r="C112" s="693"/>
      <c r="D112" s="693"/>
      <c r="E112" s="693"/>
      <c r="F112" s="693"/>
      <c r="G112" s="693"/>
      <c r="H112" s="693"/>
      <c r="I112" s="693"/>
    </row>
    <row r="113" spans="1:9">
      <c r="A113" s="693"/>
      <c r="B113" s="693"/>
      <c r="C113" s="693"/>
      <c r="D113" s="693"/>
      <c r="E113" s="693"/>
      <c r="F113" s="693"/>
      <c r="G113" s="693"/>
      <c r="H113" s="693"/>
      <c r="I113" s="693"/>
    </row>
    <row r="114" spans="1:9">
      <c r="A114" s="693"/>
      <c r="B114" s="693"/>
      <c r="C114" s="693"/>
      <c r="D114" s="693"/>
      <c r="E114" s="693"/>
      <c r="F114" s="693"/>
      <c r="G114" s="693"/>
      <c r="H114" s="693"/>
      <c r="I114" s="693"/>
    </row>
    <row r="115" spans="1:9" ht="15.75">
      <c r="A115" s="31"/>
      <c r="B115" s="30"/>
      <c r="C115" s="30"/>
      <c r="D115" s="30"/>
      <c r="E115" s="30"/>
      <c r="F115" s="30"/>
      <c r="G115" s="30"/>
      <c r="H115" s="30"/>
      <c r="I115" s="30"/>
    </row>
    <row r="116" spans="1:9">
      <c r="A116" s="30"/>
      <c r="B116" s="30"/>
      <c r="C116" s="30"/>
      <c r="D116" s="30"/>
      <c r="E116" s="30"/>
      <c r="F116" s="30"/>
      <c r="G116" s="30"/>
      <c r="H116" s="30"/>
      <c r="I116" s="30"/>
    </row>
    <row r="117" spans="1:9">
      <c r="A117" s="30"/>
      <c r="B117" s="30"/>
      <c r="C117" s="30"/>
      <c r="D117" s="30"/>
      <c r="E117" s="30"/>
      <c r="F117" s="30"/>
      <c r="G117" s="30"/>
      <c r="H117" s="30"/>
      <c r="I117" s="30"/>
    </row>
  </sheetData>
  <mergeCells count="9">
    <mergeCell ref="A112:I112"/>
    <mergeCell ref="A113:I113"/>
    <mergeCell ref="A114:I114"/>
    <mergeCell ref="A9:H9"/>
    <mergeCell ref="B10:C10"/>
    <mergeCell ref="A108:I108"/>
    <mergeCell ref="A109:I109"/>
    <mergeCell ref="A110:K110"/>
    <mergeCell ref="A111:J111"/>
  </mergeCells>
  <dataValidations count="1">
    <dataValidation operator="greaterThan" allowBlank="1" showInputMessage="1" showErrorMessage="1" sqref="B10:C10"/>
  </dataValidations>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'U:\Áreas Temáticas\IMUNIZAÇÃO e VE IMUNO\Cob Vacinal\COB VAC DSEI-2016\YANOMAMI\[CONSOLIDADO 4º TRIM DSEI.xlsx]LISTAS'!#REF!</xm:f>
          </x14:formula1>
          <xm:sqref>A18 A22 A26 A30 A34 A38 A42 A46 A50 A54 A58 A62 A66 A70 A74 A78 A82 A86 A90 A94 A98 A102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5"/>
  <sheetViews>
    <sheetView workbookViewId="0">
      <selection activeCell="A5" sqref="A5"/>
    </sheetView>
  </sheetViews>
  <sheetFormatPr defaultRowHeight="12.75"/>
  <cols>
    <col min="1" max="1" width="46.42578125" style="1" customWidth="1"/>
    <col min="2" max="2" width="11.28515625" style="2" customWidth="1"/>
    <col min="3" max="8" width="10.85546875" style="2" customWidth="1"/>
    <col min="9" max="16384" width="9.140625" style="1"/>
  </cols>
  <sheetData>
    <row r="1" spans="1:11" s="12" customFormat="1">
      <c r="B1" s="14"/>
      <c r="C1" s="14"/>
      <c r="D1" s="14"/>
      <c r="E1" s="14"/>
      <c r="F1" s="14"/>
      <c r="G1" s="14"/>
      <c r="H1" s="14"/>
    </row>
    <row r="2" spans="1:11" s="12" customFormat="1" ht="15.75">
      <c r="A2" s="674" t="s">
        <v>475</v>
      </c>
      <c r="B2" s="14"/>
      <c r="C2" s="14"/>
      <c r="D2" s="14"/>
      <c r="E2" s="14"/>
      <c r="F2" s="14"/>
      <c r="G2" s="14"/>
      <c r="H2" s="14"/>
    </row>
    <row r="3" spans="1:11" s="12" customFormat="1" ht="15.75">
      <c r="A3" s="674" t="s">
        <v>476</v>
      </c>
      <c r="B3" s="14"/>
      <c r="C3" s="14"/>
      <c r="D3" s="14"/>
      <c r="E3" s="14"/>
      <c r="F3" s="14"/>
      <c r="G3" s="14"/>
      <c r="H3" s="14"/>
    </row>
    <row r="4" spans="1:11" s="12" customFormat="1" ht="15.75">
      <c r="A4" s="674" t="s">
        <v>477</v>
      </c>
      <c r="B4" s="14"/>
      <c r="C4" s="14"/>
      <c r="D4" s="14"/>
      <c r="E4" s="14"/>
      <c r="F4" s="14"/>
      <c r="G4" s="14"/>
      <c r="H4" s="14"/>
    </row>
    <row r="5" spans="1:11" s="12" customFormat="1" ht="15.75">
      <c r="A5" s="675" t="s">
        <v>478</v>
      </c>
      <c r="B5" s="14"/>
      <c r="C5" s="14"/>
      <c r="D5" s="14"/>
      <c r="E5" s="14"/>
      <c r="F5" s="14"/>
      <c r="G5" s="14"/>
      <c r="H5" s="14"/>
    </row>
    <row r="6" spans="1:11" s="12" customFormat="1">
      <c r="B6" s="14"/>
      <c r="C6" s="14"/>
      <c r="D6" s="14"/>
      <c r="E6" s="14"/>
      <c r="F6" s="14"/>
      <c r="G6" s="14"/>
      <c r="H6" s="14"/>
    </row>
    <row r="7" spans="1:11" s="12" customFormat="1">
      <c r="B7" s="14"/>
      <c r="C7" s="14"/>
      <c r="D7" s="14"/>
      <c r="E7" s="14"/>
      <c r="F7" s="14"/>
      <c r="G7" s="14"/>
      <c r="H7" s="14"/>
    </row>
    <row r="8" spans="1:11" s="12" customFormat="1">
      <c r="B8" s="14"/>
      <c r="C8" s="14"/>
      <c r="D8" s="14"/>
      <c r="E8" s="14"/>
      <c r="F8" s="14"/>
      <c r="G8" s="14"/>
      <c r="H8" s="14"/>
    </row>
    <row r="9" spans="1:11" s="12" customFormat="1">
      <c r="A9" s="694" t="s">
        <v>4</v>
      </c>
      <c r="B9" s="694"/>
      <c r="C9" s="694"/>
      <c r="D9" s="694"/>
      <c r="E9" s="694"/>
      <c r="F9" s="694"/>
      <c r="G9" s="694"/>
      <c r="H9" s="694"/>
    </row>
    <row r="10" spans="1:11" s="12" customFormat="1">
      <c r="A10" s="13" t="s">
        <v>0</v>
      </c>
      <c r="B10" s="695">
        <v>2017</v>
      </c>
      <c r="C10" s="695"/>
      <c r="D10" s="13"/>
      <c r="E10" s="13"/>
      <c r="F10" s="13"/>
      <c r="G10" s="13"/>
      <c r="H10" s="13"/>
    </row>
    <row r="11" spans="1:11" ht="13.5" thickBot="1">
      <c r="A11" s="673" t="s">
        <v>469</v>
      </c>
      <c r="B11" s="32"/>
      <c r="C11" s="32"/>
      <c r="D11" s="32"/>
      <c r="E11" s="32"/>
      <c r="F11" s="32"/>
      <c r="G11" s="32"/>
      <c r="H11" s="32"/>
      <c r="I11" s="12"/>
      <c r="J11" s="12"/>
      <c r="K11" s="12"/>
    </row>
    <row r="12" spans="1:11" s="3" customFormat="1" ht="18.75" customHeight="1" thickBot="1">
      <c r="A12" s="18" t="s">
        <v>5</v>
      </c>
      <c r="B12" s="19" t="s">
        <v>6</v>
      </c>
      <c r="C12" s="19" t="s">
        <v>3</v>
      </c>
      <c r="D12" s="19" t="s">
        <v>7</v>
      </c>
      <c r="E12" s="19" t="s">
        <v>8</v>
      </c>
      <c r="F12" s="19" t="s">
        <v>9</v>
      </c>
      <c r="G12" s="19" t="s">
        <v>2</v>
      </c>
      <c r="H12" s="19" t="s">
        <v>10</v>
      </c>
      <c r="I12" s="15"/>
      <c r="J12" s="15"/>
      <c r="K12" s="15"/>
    </row>
    <row r="13" spans="1:11" s="3" customFormat="1" ht="13.5" thickBot="1">
      <c r="A13" s="20"/>
      <c r="B13" s="9"/>
      <c r="C13" s="9"/>
      <c r="D13" s="9"/>
      <c r="E13" s="9"/>
      <c r="F13" s="9"/>
      <c r="G13" s="9"/>
      <c r="H13" s="9"/>
      <c r="I13" s="15"/>
      <c r="J13" s="15"/>
      <c r="K13" s="15"/>
    </row>
    <row r="14" spans="1:11" s="3" customFormat="1" ht="13.5" thickBot="1">
      <c r="A14" s="21" t="e">
        <f>#REF!</f>
        <v>#REF!</v>
      </c>
      <c r="B14" s="5">
        <f>B18+B22+B26+B30+B34+B38+B42+B46+B50+B54+B58+B62+B66+B70+B74+B78+B82+B86+B90+B94+B98+B102+B106+B110+B114+B118+B122+B126+B130+B134+B138+B142+B146+B150+B154+B158+B162+B166+B170</f>
        <v>856</v>
      </c>
      <c r="C14" s="666">
        <f t="shared" ref="C14:H14" si="0">C18+C22+C26+C30+C34+C38+C42+C46+C50+C54+C58+C62+C66+C70+C74+C78+C82+C86+C90+C94+C98+C102+C106+C110+C114+C118+C122+C126+C130+C134+C138+C142+C146+C150+C154+C158+C162+C166+C170</f>
        <v>4144</v>
      </c>
      <c r="D14" s="666">
        <f t="shared" si="0"/>
        <v>1806</v>
      </c>
      <c r="E14" s="666">
        <f t="shared" si="0"/>
        <v>17417</v>
      </c>
      <c r="F14" s="666">
        <f t="shared" si="0"/>
        <v>976</v>
      </c>
      <c r="G14" s="666">
        <f t="shared" si="0"/>
        <v>25199</v>
      </c>
      <c r="H14" s="666">
        <f t="shared" si="0"/>
        <v>6737</v>
      </c>
      <c r="I14" s="15"/>
      <c r="J14" s="15"/>
      <c r="K14" s="15"/>
    </row>
    <row r="15" spans="1:11" s="3" customFormat="1" ht="13.5" thickBot="1">
      <c r="A15" s="22" t="s">
        <v>11</v>
      </c>
      <c r="B15" s="666">
        <f>B19+B23+B27+B31+B35+B39+B43+B47+B51+B55+B59+B63+B67+B71+B75+B79+B83+B87+B91+B95+B99+B103+B107+B111+B115+B119+B123+B127+B131+B135+B139+B143+B147+B151+B155+B159+B163+B167+B171</f>
        <v>426</v>
      </c>
      <c r="C15" s="666">
        <f t="shared" ref="C15:H15" si="1">C19+C23+C27+C31+C35+C39+C43+C47+C51+C55+C59+C63+C67+C71+C75+C79+C83+C87+C91+C95+C99+C103+C107+C111+C115+C119+C123+C127+C131+C135+C139+C143+C147+C151+C155+C159+C163+C167+C171</f>
        <v>2969</v>
      </c>
      <c r="D15" s="666">
        <f t="shared" si="1"/>
        <v>1531</v>
      </c>
      <c r="E15" s="666">
        <f t="shared" si="1"/>
        <v>14515</v>
      </c>
      <c r="F15" s="666">
        <f t="shared" si="1"/>
        <v>916</v>
      </c>
      <c r="G15" s="666">
        <f t="shared" si="1"/>
        <v>20357</v>
      </c>
      <c r="H15" s="666">
        <f t="shared" si="1"/>
        <v>5894</v>
      </c>
      <c r="I15" s="15"/>
      <c r="J15" s="15"/>
      <c r="K15" s="15"/>
    </row>
    <row r="16" spans="1:11" s="3" customFormat="1" ht="13.5" thickBot="1">
      <c r="A16" s="23" t="s">
        <v>12</v>
      </c>
      <c r="B16" s="11">
        <f>IF(ISERR(B15/B14*100),0,B15/B14*100)</f>
        <v>49.766355140186917</v>
      </c>
      <c r="C16" s="11">
        <f t="shared" ref="C16:H16" si="2">IF(ISERR(C15/C14*100),0,C15/C14*100)</f>
        <v>71.645752895752906</v>
      </c>
      <c r="D16" s="11">
        <f t="shared" si="2"/>
        <v>84.772978959025465</v>
      </c>
      <c r="E16" s="11">
        <f t="shared" si="2"/>
        <v>83.338117930757306</v>
      </c>
      <c r="F16" s="11">
        <f t="shared" si="2"/>
        <v>93.852459016393439</v>
      </c>
      <c r="G16" s="11">
        <f t="shared" si="2"/>
        <v>80.784951783800935</v>
      </c>
      <c r="H16" s="11">
        <f t="shared" si="2"/>
        <v>87.487012023155714</v>
      </c>
      <c r="I16" s="15"/>
      <c r="J16" s="15"/>
      <c r="K16" s="15"/>
    </row>
    <row r="17" spans="1:11" s="3" customFormat="1" ht="13.5" thickBot="1">
      <c r="A17" s="20"/>
      <c r="B17" s="9"/>
      <c r="C17" s="9"/>
      <c r="D17" s="9"/>
      <c r="E17" s="9"/>
      <c r="F17" s="9"/>
      <c r="G17" s="9"/>
      <c r="H17" s="9"/>
      <c r="I17" s="15"/>
      <c r="J17" s="15"/>
      <c r="K17" s="15"/>
    </row>
    <row r="18" spans="1:11" s="3" customFormat="1" ht="13.5" thickBot="1">
      <c r="A18" s="8" t="s">
        <v>41</v>
      </c>
      <c r="B18" s="7">
        <v>13</v>
      </c>
      <c r="C18" s="7">
        <v>61</v>
      </c>
      <c r="D18" s="7">
        <v>23</v>
      </c>
      <c r="E18" s="7">
        <v>196</v>
      </c>
      <c r="F18" s="7">
        <v>11</v>
      </c>
      <c r="G18" s="5">
        <f>SUM(B18:F18)</f>
        <v>304</v>
      </c>
      <c r="H18" s="7">
        <v>80</v>
      </c>
      <c r="I18" s="15"/>
      <c r="J18" s="15"/>
      <c r="K18" s="15"/>
    </row>
    <row r="19" spans="1:11" s="3" customFormat="1" ht="13.5" thickBot="1">
      <c r="A19" s="22" t="s">
        <v>11</v>
      </c>
      <c r="B19" s="6">
        <v>9</v>
      </c>
      <c r="C19" s="6">
        <v>51</v>
      </c>
      <c r="D19" s="6">
        <v>20</v>
      </c>
      <c r="E19" s="6">
        <v>174</v>
      </c>
      <c r="F19" s="6">
        <v>10</v>
      </c>
      <c r="G19" s="5">
        <f>SUM(B19:F19)</f>
        <v>264</v>
      </c>
      <c r="H19" s="4">
        <v>73</v>
      </c>
      <c r="I19" s="15"/>
      <c r="J19" s="15"/>
      <c r="K19" s="15"/>
    </row>
    <row r="20" spans="1:11" s="3" customFormat="1" ht="13.5" thickBot="1">
      <c r="A20" s="23" t="s">
        <v>12</v>
      </c>
      <c r="B20" s="11">
        <f>IF(ISERR(B19/B18*100),0,B19/B18*100)</f>
        <v>69.230769230769226</v>
      </c>
      <c r="C20" s="11">
        <f t="shared" ref="C20:H20" si="3">IF(ISERR(C19/C18*100),0,C19/C18*100)</f>
        <v>83.606557377049185</v>
      </c>
      <c r="D20" s="11">
        <f t="shared" si="3"/>
        <v>86.956521739130437</v>
      </c>
      <c r="E20" s="11">
        <f t="shared" si="3"/>
        <v>88.775510204081627</v>
      </c>
      <c r="F20" s="11">
        <f t="shared" si="3"/>
        <v>90.909090909090907</v>
      </c>
      <c r="G20" s="11">
        <f t="shared" si="3"/>
        <v>86.842105263157904</v>
      </c>
      <c r="H20" s="11">
        <f t="shared" si="3"/>
        <v>91.25</v>
      </c>
      <c r="I20" s="15"/>
      <c r="J20" s="15"/>
      <c r="K20" s="15"/>
    </row>
    <row r="21" spans="1:11" s="3" customFormat="1" ht="10.5" customHeight="1" thickBot="1">
      <c r="A21" s="20"/>
      <c r="B21" s="9"/>
      <c r="C21" s="9"/>
      <c r="D21" s="9"/>
      <c r="E21" s="9"/>
      <c r="F21" s="9"/>
      <c r="G21" s="9"/>
      <c r="H21" s="9"/>
      <c r="I21" s="15"/>
      <c r="J21" s="15"/>
      <c r="K21" s="15"/>
    </row>
    <row r="22" spans="1:11" s="3" customFormat="1" ht="13.5" thickBot="1">
      <c r="A22" s="8" t="s">
        <v>60</v>
      </c>
      <c r="B22" s="7">
        <v>4</v>
      </c>
      <c r="C22" s="7">
        <v>41</v>
      </c>
      <c r="D22" s="7">
        <v>14</v>
      </c>
      <c r="E22" s="7">
        <v>140</v>
      </c>
      <c r="F22" s="7">
        <v>7</v>
      </c>
      <c r="G22" s="5">
        <f>SUM(B22:F22)</f>
        <v>206</v>
      </c>
      <c r="H22" s="7">
        <v>49</v>
      </c>
      <c r="I22" s="15"/>
      <c r="J22" s="15"/>
      <c r="K22" s="15"/>
    </row>
    <row r="23" spans="1:11" s="3" customFormat="1" ht="13.5" thickBot="1">
      <c r="A23" s="22" t="s">
        <v>11</v>
      </c>
      <c r="B23" s="6">
        <v>2</v>
      </c>
      <c r="C23" s="6">
        <v>33</v>
      </c>
      <c r="D23" s="6">
        <v>14</v>
      </c>
      <c r="E23" s="6">
        <v>137</v>
      </c>
      <c r="F23" s="6">
        <v>6</v>
      </c>
      <c r="G23" s="5">
        <f>SUM(B23:F23)</f>
        <v>192</v>
      </c>
      <c r="H23" s="4">
        <v>47</v>
      </c>
      <c r="I23" s="15"/>
      <c r="J23" s="15"/>
      <c r="K23" s="15"/>
    </row>
    <row r="24" spans="1:11" s="3" customFormat="1" ht="13.5" thickBot="1">
      <c r="A24" s="23" t="s">
        <v>12</v>
      </c>
      <c r="B24" s="11">
        <f>IF(ISERR(B23/B22*100),0,B23/B22*100)</f>
        <v>50</v>
      </c>
      <c r="C24" s="11">
        <f t="shared" ref="C24:H24" si="4">IF(ISERR(C23/C22*100),0,C23/C22*100)</f>
        <v>80.487804878048792</v>
      </c>
      <c r="D24" s="11">
        <f t="shared" si="4"/>
        <v>100</v>
      </c>
      <c r="E24" s="11">
        <f t="shared" si="4"/>
        <v>97.857142857142847</v>
      </c>
      <c r="F24" s="11">
        <f t="shared" si="4"/>
        <v>85.714285714285708</v>
      </c>
      <c r="G24" s="11">
        <f t="shared" si="4"/>
        <v>93.203883495145632</v>
      </c>
      <c r="H24" s="11">
        <f t="shared" si="4"/>
        <v>95.918367346938766</v>
      </c>
      <c r="I24" s="15"/>
      <c r="J24" s="15"/>
      <c r="K24" s="15"/>
    </row>
    <row r="25" spans="1:11" s="3" customFormat="1" ht="10.5" customHeight="1" thickBot="1">
      <c r="A25" s="20"/>
      <c r="B25" s="9"/>
      <c r="C25" s="9"/>
      <c r="D25" s="9"/>
      <c r="E25" s="9"/>
      <c r="F25" s="9"/>
      <c r="G25" s="9"/>
      <c r="H25" s="9"/>
      <c r="I25" s="15"/>
      <c r="J25" s="15"/>
      <c r="K25" s="15"/>
    </row>
    <row r="26" spans="1:11" s="3" customFormat="1" ht="13.5" thickBot="1">
      <c r="A26" s="8" t="s">
        <v>84</v>
      </c>
      <c r="B26" s="7">
        <v>15</v>
      </c>
      <c r="C26" s="7">
        <v>62</v>
      </c>
      <c r="D26" s="7">
        <v>41</v>
      </c>
      <c r="E26" s="7">
        <v>263</v>
      </c>
      <c r="F26" s="7">
        <v>27</v>
      </c>
      <c r="G26" s="5">
        <f>SUM(B26:F26)</f>
        <v>408</v>
      </c>
      <c r="H26" s="7">
        <v>96</v>
      </c>
      <c r="I26" s="15"/>
      <c r="J26" s="15"/>
      <c r="K26" s="15"/>
    </row>
    <row r="27" spans="1:11" s="3" customFormat="1" ht="13.5" thickBot="1">
      <c r="A27" s="22" t="s">
        <v>11</v>
      </c>
      <c r="B27" s="6">
        <v>13</v>
      </c>
      <c r="C27" s="6">
        <v>48</v>
      </c>
      <c r="D27" s="6">
        <v>39</v>
      </c>
      <c r="E27" s="6">
        <v>259</v>
      </c>
      <c r="F27" s="6">
        <v>27</v>
      </c>
      <c r="G27" s="5">
        <f>SUM(B27:F27)</f>
        <v>386</v>
      </c>
      <c r="H27" s="4">
        <v>96</v>
      </c>
      <c r="I27" s="15"/>
      <c r="J27" s="15"/>
      <c r="K27" s="15"/>
    </row>
    <row r="28" spans="1:11" s="3" customFormat="1" ht="13.5" thickBot="1">
      <c r="A28" s="23" t="s">
        <v>12</v>
      </c>
      <c r="B28" s="11">
        <f>IF(ISERR(B27/B26*100),0,B27/B26*100)</f>
        <v>86.666666666666671</v>
      </c>
      <c r="C28" s="11">
        <f t="shared" ref="C28:H28" si="5">IF(ISERR(C27/C26*100),0,C27/C26*100)</f>
        <v>77.41935483870968</v>
      </c>
      <c r="D28" s="11">
        <f t="shared" si="5"/>
        <v>95.121951219512198</v>
      </c>
      <c r="E28" s="11">
        <f t="shared" si="5"/>
        <v>98.479087452471475</v>
      </c>
      <c r="F28" s="11">
        <f t="shared" si="5"/>
        <v>100</v>
      </c>
      <c r="G28" s="11">
        <f t="shared" si="5"/>
        <v>94.607843137254903</v>
      </c>
      <c r="H28" s="11">
        <f t="shared" si="5"/>
        <v>100</v>
      </c>
      <c r="I28" s="15"/>
      <c r="J28" s="15"/>
      <c r="K28" s="15"/>
    </row>
    <row r="29" spans="1:11" s="3" customFormat="1" ht="10.5" customHeight="1" thickBot="1">
      <c r="A29" s="20"/>
      <c r="B29" s="9"/>
      <c r="C29" s="9"/>
      <c r="D29" s="9"/>
      <c r="E29" s="9"/>
      <c r="F29" s="9"/>
      <c r="G29" s="9"/>
      <c r="H29" s="9"/>
      <c r="I29" s="15"/>
      <c r="J29" s="15"/>
      <c r="K29" s="15"/>
    </row>
    <row r="30" spans="1:11" s="3" customFormat="1" ht="13.5" thickBot="1">
      <c r="A30" s="8" t="s">
        <v>135</v>
      </c>
      <c r="B30" s="7">
        <v>3</v>
      </c>
      <c r="C30" s="7">
        <v>14</v>
      </c>
      <c r="D30" s="7">
        <v>4</v>
      </c>
      <c r="E30" s="7">
        <v>64</v>
      </c>
      <c r="F30" s="7">
        <v>10</v>
      </c>
      <c r="G30" s="5">
        <f>SUM(B30:F30)</f>
        <v>95</v>
      </c>
      <c r="H30" s="7">
        <v>28</v>
      </c>
      <c r="I30" s="15"/>
      <c r="J30" s="15"/>
      <c r="K30" s="15"/>
    </row>
    <row r="31" spans="1:11" s="3" customFormat="1" ht="13.5" thickBot="1">
      <c r="A31" s="22" t="s">
        <v>11</v>
      </c>
      <c r="B31" s="6">
        <v>2</v>
      </c>
      <c r="C31" s="6">
        <v>14</v>
      </c>
      <c r="D31" s="6">
        <v>4</v>
      </c>
      <c r="E31" s="6">
        <v>64</v>
      </c>
      <c r="F31" s="6">
        <v>10</v>
      </c>
      <c r="G31" s="5">
        <f>SUM(B31:F31)</f>
        <v>94</v>
      </c>
      <c r="H31" s="4">
        <v>28</v>
      </c>
      <c r="I31" s="15"/>
      <c r="J31" s="15"/>
      <c r="K31" s="15"/>
    </row>
    <row r="32" spans="1:11" s="3" customFormat="1" ht="13.5" thickBot="1">
      <c r="A32" s="23" t="s">
        <v>12</v>
      </c>
      <c r="B32" s="11">
        <f>IF(ISERR(B31/B30*100),0,B31/B30*100)</f>
        <v>66.666666666666657</v>
      </c>
      <c r="C32" s="11">
        <f t="shared" ref="C32:H32" si="6">IF(ISERR(C31/C30*100),0,C31/C30*100)</f>
        <v>100</v>
      </c>
      <c r="D32" s="11">
        <f t="shared" si="6"/>
        <v>100</v>
      </c>
      <c r="E32" s="11">
        <f t="shared" si="6"/>
        <v>100</v>
      </c>
      <c r="F32" s="11">
        <f t="shared" si="6"/>
        <v>100</v>
      </c>
      <c r="G32" s="11">
        <f t="shared" si="6"/>
        <v>98.94736842105263</v>
      </c>
      <c r="H32" s="11">
        <f t="shared" si="6"/>
        <v>100</v>
      </c>
      <c r="I32" s="15"/>
      <c r="J32" s="15"/>
      <c r="K32" s="15"/>
    </row>
    <row r="33" spans="1:11" s="3" customFormat="1" ht="10.5" customHeight="1" thickBot="1">
      <c r="A33" s="20"/>
      <c r="B33" s="9"/>
      <c r="C33" s="9"/>
      <c r="D33" s="9"/>
      <c r="E33" s="9"/>
      <c r="F33" s="9"/>
      <c r="G33" s="9"/>
      <c r="H33" s="9"/>
      <c r="I33" s="15"/>
      <c r="J33" s="15"/>
      <c r="K33" s="15"/>
    </row>
    <row r="34" spans="1:11" s="3" customFormat="1" ht="13.5" thickBot="1">
      <c r="A34" s="8" t="s">
        <v>109</v>
      </c>
      <c r="B34" s="7">
        <v>33</v>
      </c>
      <c r="C34" s="7">
        <v>138</v>
      </c>
      <c r="D34" s="7">
        <v>42</v>
      </c>
      <c r="E34" s="7">
        <v>494</v>
      </c>
      <c r="F34" s="7">
        <v>52</v>
      </c>
      <c r="G34" s="5">
        <f>SUM(B34:F34)</f>
        <v>759</v>
      </c>
      <c r="H34" s="7">
        <v>193</v>
      </c>
      <c r="I34" s="15"/>
      <c r="J34" s="15"/>
      <c r="K34" s="15"/>
    </row>
    <row r="35" spans="1:11" s="3" customFormat="1" ht="13.5" thickBot="1">
      <c r="A35" s="22" t="s">
        <v>11</v>
      </c>
      <c r="B35" s="6">
        <v>21</v>
      </c>
      <c r="C35" s="6">
        <v>99</v>
      </c>
      <c r="D35" s="6">
        <v>38</v>
      </c>
      <c r="E35" s="6">
        <v>466</v>
      </c>
      <c r="F35" s="6">
        <v>52</v>
      </c>
      <c r="G35" s="5">
        <f>SUM(B35:F35)</f>
        <v>676</v>
      </c>
      <c r="H35" s="4">
        <v>190</v>
      </c>
      <c r="I35" s="15"/>
      <c r="J35" s="15"/>
      <c r="K35" s="15"/>
    </row>
    <row r="36" spans="1:11" s="3" customFormat="1" ht="13.5" thickBot="1">
      <c r="A36" s="23" t="s">
        <v>12</v>
      </c>
      <c r="B36" s="11">
        <f>IF(ISERR(B35/B34*100),0,B35/B34*100)</f>
        <v>63.636363636363633</v>
      </c>
      <c r="C36" s="11">
        <f t="shared" ref="C36:H36" si="7">IF(ISERR(C35/C34*100),0,C35/C34*100)</f>
        <v>71.739130434782609</v>
      </c>
      <c r="D36" s="11">
        <f t="shared" si="7"/>
        <v>90.476190476190482</v>
      </c>
      <c r="E36" s="11">
        <f t="shared" si="7"/>
        <v>94.331983805668017</v>
      </c>
      <c r="F36" s="11">
        <f t="shared" si="7"/>
        <v>100</v>
      </c>
      <c r="G36" s="11">
        <f t="shared" si="7"/>
        <v>89.06455862977603</v>
      </c>
      <c r="H36" s="11">
        <f t="shared" si="7"/>
        <v>98.445595854922274</v>
      </c>
      <c r="I36" s="15"/>
      <c r="J36" s="15"/>
      <c r="K36" s="15"/>
    </row>
    <row r="37" spans="1:11" ht="10.5" customHeight="1" thickBot="1">
      <c r="A37" s="20"/>
      <c r="B37" s="9"/>
      <c r="C37" s="9"/>
      <c r="D37" s="9"/>
      <c r="E37" s="9"/>
      <c r="F37" s="9"/>
      <c r="G37" s="9"/>
      <c r="H37" s="9"/>
      <c r="I37" s="12"/>
      <c r="J37" s="12"/>
      <c r="K37" s="12"/>
    </row>
    <row r="38" spans="1:11" s="3" customFormat="1" ht="13.5" thickBot="1">
      <c r="A38" s="8" t="s">
        <v>178</v>
      </c>
      <c r="B38" s="7">
        <v>9</v>
      </c>
      <c r="C38" s="7">
        <v>49</v>
      </c>
      <c r="D38" s="7">
        <v>11</v>
      </c>
      <c r="E38" s="7">
        <v>132</v>
      </c>
      <c r="F38" s="7">
        <v>8</v>
      </c>
      <c r="G38" s="5">
        <f>SUM(B38:F38)</f>
        <v>209</v>
      </c>
      <c r="H38" s="7">
        <v>49</v>
      </c>
      <c r="I38" s="15"/>
      <c r="J38" s="15"/>
      <c r="K38" s="15"/>
    </row>
    <row r="39" spans="1:11" s="3" customFormat="1" ht="13.5" thickBot="1">
      <c r="A39" s="22" t="s">
        <v>11</v>
      </c>
      <c r="B39" s="6">
        <v>6</v>
      </c>
      <c r="C39" s="6">
        <v>41</v>
      </c>
      <c r="D39" s="6">
        <v>11</v>
      </c>
      <c r="E39" s="6">
        <v>131</v>
      </c>
      <c r="F39" s="6">
        <v>8</v>
      </c>
      <c r="G39" s="5">
        <f>SUM(B39:F39)</f>
        <v>197</v>
      </c>
      <c r="H39" s="4">
        <v>49</v>
      </c>
      <c r="I39" s="15"/>
      <c r="J39" s="15"/>
      <c r="K39" s="15"/>
    </row>
    <row r="40" spans="1:11" s="3" customFormat="1" ht="13.5" thickBot="1">
      <c r="A40" s="23" t="s">
        <v>12</v>
      </c>
      <c r="B40" s="11">
        <f>IF(ISERR(B39/B38*100),0,B39/B38*100)</f>
        <v>66.666666666666657</v>
      </c>
      <c r="C40" s="11">
        <f t="shared" ref="C40:H40" si="8">IF(ISERR(C39/C38*100),0,C39/C38*100)</f>
        <v>83.673469387755105</v>
      </c>
      <c r="D40" s="11">
        <f t="shared" si="8"/>
        <v>100</v>
      </c>
      <c r="E40" s="11">
        <f t="shared" si="8"/>
        <v>99.242424242424249</v>
      </c>
      <c r="F40" s="11">
        <f t="shared" si="8"/>
        <v>100</v>
      </c>
      <c r="G40" s="11">
        <f t="shared" si="8"/>
        <v>94.258373205741634</v>
      </c>
      <c r="H40" s="11">
        <f t="shared" si="8"/>
        <v>100</v>
      </c>
      <c r="I40" s="15"/>
      <c r="J40" s="15"/>
      <c r="K40" s="15"/>
    </row>
    <row r="41" spans="1:11" ht="10.5" customHeight="1" thickBot="1">
      <c r="A41" s="20"/>
      <c r="B41" s="9"/>
      <c r="C41" s="9"/>
      <c r="D41" s="9"/>
      <c r="E41" s="9"/>
      <c r="F41" s="9"/>
      <c r="G41" s="9"/>
      <c r="H41" s="9"/>
      <c r="I41" s="12"/>
      <c r="J41" s="12"/>
      <c r="K41" s="12"/>
    </row>
    <row r="42" spans="1:11" s="3" customFormat="1" ht="13.5" thickBot="1">
      <c r="A42" s="8" t="s">
        <v>211</v>
      </c>
      <c r="B42" s="7">
        <v>16</v>
      </c>
      <c r="C42" s="7">
        <v>82</v>
      </c>
      <c r="D42" s="7">
        <v>31</v>
      </c>
      <c r="E42" s="7">
        <v>270</v>
      </c>
      <c r="F42" s="7">
        <v>19</v>
      </c>
      <c r="G42" s="5">
        <f>SUM(B42:F42)</f>
        <v>418</v>
      </c>
      <c r="H42" s="7">
        <v>118</v>
      </c>
      <c r="I42" s="15"/>
      <c r="J42" s="15"/>
      <c r="K42" s="15"/>
    </row>
    <row r="43" spans="1:11" s="3" customFormat="1" ht="13.5" thickBot="1">
      <c r="A43" s="22" t="s">
        <v>11</v>
      </c>
      <c r="B43" s="6">
        <v>6</v>
      </c>
      <c r="C43" s="6">
        <v>39</v>
      </c>
      <c r="D43" s="6">
        <v>26</v>
      </c>
      <c r="E43" s="6">
        <v>191</v>
      </c>
      <c r="F43" s="6">
        <v>19</v>
      </c>
      <c r="G43" s="5">
        <f>SUM(B43:F43)</f>
        <v>281</v>
      </c>
      <c r="H43" s="4">
        <v>95</v>
      </c>
      <c r="I43" s="15"/>
      <c r="J43" s="15"/>
      <c r="K43" s="15"/>
    </row>
    <row r="44" spans="1:11" s="3" customFormat="1" ht="13.5" thickBot="1">
      <c r="A44" s="23" t="s">
        <v>12</v>
      </c>
      <c r="B44" s="11">
        <f>IF(ISERR(B43/B42*100),0,B43/B42*100)</f>
        <v>37.5</v>
      </c>
      <c r="C44" s="11">
        <f t="shared" ref="C44:H44" si="9">IF(ISERR(C43/C42*100),0,C43/C42*100)</f>
        <v>47.560975609756099</v>
      </c>
      <c r="D44" s="11">
        <f t="shared" si="9"/>
        <v>83.870967741935488</v>
      </c>
      <c r="E44" s="11">
        <f t="shared" si="9"/>
        <v>70.740740740740733</v>
      </c>
      <c r="F44" s="11">
        <f t="shared" si="9"/>
        <v>100</v>
      </c>
      <c r="G44" s="11">
        <f t="shared" si="9"/>
        <v>67.224880382775126</v>
      </c>
      <c r="H44" s="11">
        <f t="shared" si="9"/>
        <v>80.508474576271183</v>
      </c>
      <c r="I44" s="15"/>
      <c r="J44" s="15"/>
      <c r="K44" s="15"/>
    </row>
    <row r="45" spans="1:11" s="3" customFormat="1" ht="13.5" thickBot="1">
      <c r="A45" s="20"/>
      <c r="B45" s="9"/>
      <c r="C45" s="9"/>
      <c r="D45" s="9"/>
      <c r="E45" s="9"/>
      <c r="F45" s="9"/>
      <c r="G45" s="9"/>
      <c r="H45" s="9"/>
      <c r="I45" s="15"/>
      <c r="J45" s="15"/>
      <c r="K45" s="15"/>
    </row>
    <row r="46" spans="1:11" s="3" customFormat="1" ht="13.5" thickBot="1">
      <c r="A46" s="8" t="s">
        <v>252</v>
      </c>
      <c r="B46" s="7">
        <v>22</v>
      </c>
      <c r="C46" s="7">
        <v>101</v>
      </c>
      <c r="D46" s="7">
        <v>43</v>
      </c>
      <c r="E46" s="7">
        <v>425</v>
      </c>
      <c r="F46" s="7">
        <v>40</v>
      </c>
      <c r="G46" s="5">
        <f>SUM(B46:F46)</f>
        <v>631</v>
      </c>
      <c r="H46" s="7">
        <v>180</v>
      </c>
      <c r="I46" s="15"/>
      <c r="J46" s="15"/>
      <c r="K46" s="15"/>
    </row>
    <row r="47" spans="1:11" s="3" customFormat="1" ht="13.5" thickBot="1">
      <c r="A47" s="22" t="s">
        <v>11</v>
      </c>
      <c r="B47" s="6">
        <v>8</v>
      </c>
      <c r="C47" s="6">
        <v>72</v>
      </c>
      <c r="D47" s="6">
        <v>43</v>
      </c>
      <c r="E47" s="6">
        <v>418</v>
      </c>
      <c r="F47" s="6">
        <v>40</v>
      </c>
      <c r="G47" s="5">
        <f>SUM(B47:F47)</f>
        <v>581</v>
      </c>
      <c r="H47" s="4">
        <v>180</v>
      </c>
      <c r="I47" s="15"/>
      <c r="J47" s="15"/>
      <c r="K47" s="15"/>
    </row>
    <row r="48" spans="1:11" s="3" customFormat="1" ht="13.5" thickBot="1">
      <c r="A48" s="23" t="s">
        <v>12</v>
      </c>
      <c r="B48" s="11">
        <f>IF(ISERR(B47/B46*100),0,B47/B46*100)</f>
        <v>36.363636363636367</v>
      </c>
      <c r="C48" s="11">
        <f t="shared" ref="C48:H48" si="10">IF(ISERR(C47/C46*100),0,C47/C46*100)</f>
        <v>71.287128712871279</v>
      </c>
      <c r="D48" s="11">
        <f t="shared" si="10"/>
        <v>100</v>
      </c>
      <c r="E48" s="11">
        <f t="shared" si="10"/>
        <v>98.352941176470594</v>
      </c>
      <c r="F48" s="11">
        <f t="shared" si="10"/>
        <v>100</v>
      </c>
      <c r="G48" s="11">
        <f t="shared" si="10"/>
        <v>92.076069730586369</v>
      </c>
      <c r="H48" s="11">
        <f t="shared" si="10"/>
        <v>100</v>
      </c>
      <c r="I48" s="15"/>
      <c r="J48" s="15"/>
      <c r="K48" s="15"/>
    </row>
    <row r="49" spans="1:21" s="3" customFormat="1" ht="13.5" thickBot="1">
      <c r="A49" s="20"/>
      <c r="B49" s="9"/>
      <c r="C49" s="9"/>
      <c r="D49" s="9"/>
      <c r="E49" s="9"/>
      <c r="F49" s="9"/>
      <c r="G49" s="9"/>
      <c r="H49" s="9"/>
      <c r="I49" s="15"/>
      <c r="J49" s="15"/>
      <c r="K49" s="15"/>
      <c r="U49" s="10"/>
    </row>
    <row r="50" spans="1:21" s="3" customFormat="1" ht="13.5" thickBot="1">
      <c r="A50" s="8" t="s">
        <v>266</v>
      </c>
      <c r="B50" s="7">
        <v>35</v>
      </c>
      <c r="C50" s="7">
        <v>129</v>
      </c>
      <c r="D50" s="7">
        <v>54</v>
      </c>
      <c r="E50" s="7">
        <v>580</v>
      </c>
      <c r="F50" s="7">
        <v>29</v>
      </c>
      <c r="G50" s="5">
        <f>SUM(B50:F50)</f>
        <v>827</v>
      </c>
      <c r="H50" s="7">
        <v>204</v>
      </c>
      <c r="I50" s="15"/>
      <c r="J50" s="15"/>
      <c r="K50" s="15"/>
      <c r="U50" s="10"/>
    </row>
    <row r="51" spans="1:21" s="3" customFormat="1" ht="13.5" thickBot="1">
      <c r="A51" s="22" t="s">
        <v>11</v>
      </c>
      <c r="B51" s="6">
        <v>11</v>
      </c>
      <c r="C51" s="6">
        <v>105</v>
      </c>
      <c r="D51" s="6">
        <v>54</v>
      </c>
      <c r="E51" s="6">
        <v>551</v>
      </c>
      <c r="F51" s="6">
        <v>29</v>
      </c>
      <c r="G51" s="5">
        <f>SUM(B51:F51)</f>
        <v>750</v>
      </c>
      <c r="H51" s="4">
        <v>202</v>
      </c>
      <c r="I51" s="15"/>
      <c r="J51" s="15"/>
      <c r="K51" s="15"/>
      <c r="U51" s="10"/>
    </row>
    <row r="52" spans="1:21" s="3" customFormat="1" ht="13.5" thickBot="1">
      <c r="A52" s="23" t="s">
        <v>12</v>
      </c>
      <c r="B52" s="11">
        <f>IF(ISERR(B51/B50*100),0,B51/B50*100)</f>
        <v>31.428571428571427</v>
      </c>
      <c r="C52" s="11">
        <f t="shared" ref="C52:H52" si="11">IF(ISERR(C51/C50*100),0,C51/C50*100)</f>
        <v>81.395348837209298</v>
      </c>
      <c r="D52" s="11">
        <f t="shared" si="11"/>
        <v>100</v>
      </c>
      <c r="E52" s="11">
        <f t="shared" si="11"/>
        <v>95</v>
      </c>
      <c r="F52" s="11">
        <f t="shared" si="11"/>
        <v>100</v>
      </c>
      <c r="G52" s="11">
        <f t="shared" si="11"/>
        <v>90.68923821039904</v>
      </c>
      <c r="H52" s="11">
        <f t="shared" si="11"/>
        <v>99.019607843137265</v>
      </c>
      <c r="I52" s="15"/>
      <c r="J52" s="15"/>
      <c r="K52" s="15"/>
      <c r="U52" s="10"/>
    </row>
    <row r="53" spans="1:21" s="3" customFormat="1" ht="13.5" thickBot="1">
      <c r="A53" s="20"/>
      <c r="B53" s="9"/>
      <c r="C53" s="9"/>
      <c r="D53" s="9"/>
      <c r="E53" s="9"/>
      <c r="F53" s="9"/>
      <c r="G53" s="9"/>
      <c r="H53" s="9"/>
      <c r="I53" s="15"/>
      <c r="J53" s="15"/>
      <c r="K53" s="15"/>
    </row>
    <row r="54" spans="1:21" s="3" customFormat="1" ht="13.5" thickBot="1">
      <c r="A54" s="8" t="s">
        <v>267</v>
      </c>
      <c r="B54" s="7">
        <v>93</v>
      </c>
      <c r="C54" s="7">
        <v>355</v>
      </c>
      <c r="D54" s="7">
        <v>164</v>
      </c>
      <c r="E54" s="7">
        <v>1656</v>
      </c>
      <c r="F54" s="7">
        <v>98</v>
      </c>
      <c r="G54" s="5">
        <f>SUM(B54:F54)</f>
        <v>2366</v>
      </c>
      <c r="H54" s="7">
        <v>621</v>
      </c>
      <c r="I54" s="15"/>
      <c r="J54" s="15"/>
      <c r="K54" s="15"/>
    </row>
    <row r="55" spans="1:21" s="3" customFormat="1" ht="13.5" thickBot="1">
      <c r="A55" s="22" t="s">
        <v>11</v>
      </c>
      <c r="B55" s="6">
        <v>35</v>
      </c>
      <c r="C55" s="6">
        <v>255</v>
      </c>
      <c r="D55" s="6">
        <v>159</v>
      </c>
      <c r="E55" s="6">
        <v>1508</v>
      </c>
      <c r="F55" s="6">
        <v>95</v>
      </c>
      <c r="G55" s="5">
        <f>SUM(B55:F55)</f>
        <v>2052</v>
      </c>
      <c r="H55" s="4">
        <v>604</v>
      </c>
      <c r="I55" s="15"/>
      <c r="J55" s="15"/>
      <c r="K55" s="15"/>
    </row>
    <row r="56" spans="1:21" s="3" customFormat="1" ht="13.5" thickBot="1">
      <c r="A56" s="23" t="s">
        <v>12</v>
      </c>
      <c r="B56" s="11">
        <f>IF(ISERR(B55/B54*100),0,B55/B54*100)</f>
        <v>37.634408602150536</v>
      </c>
      <c r="C56" s="11">
        <f t="shared" ref="C56:H56" si="12">IF(ISERR(C55/C54*100),0,C55/C54*100)</f>
        <v>71.83098591549296</v>
      </c>
      <c r="D56" s="11">
        <f t="shared" si="12"/>
        <v>96.951219512195124</v>
      </c>
      <c r="E56" s="11">
        <f t="shared" si="12"/>
        <v>91.062801932367151</v>
      </c>
      <c r="F56" s="11">
        <f t="shared" si="12"/>
        <v>96.938775510204081</v>
      </c>
      <c r="G56" s="11">
        <f t="shared" si="12"/>
        <v>86.728655959425197</v>
      </c>
      <c r="H56" s="11">
        <f t="shared" si="12"/>
        <v>97.262479871175529</v>
      </c>
      <c r="I56" s="15"/>
      <c r="J56" s="15"/>
      <c r="K56" s="15"/>
    </row>
    <row r="57" spans="1:21" s="3" customFormat="1" ht="13.5" thickBot="1">
      <c r="A57" s="20"/>
      <c r="B57" s="9"/>
      <c r="C57" s="9"/>
      <c r="D57" s="9"/>
      <c r="E57" s="9"/>
      <c r="F57" s="9"/>
      <c r="G57" s="9"/>
      <c r="H57" s="9"/>
      <c r="I57" s="15"/>
      <c r="J57" s="15"/>
      <c r="K57" s="15"/>
    </row>
    <row r="58" spans="1:21" s="3" customFormat="1" ht="13.5" thickBot="1">
      <c r="A58" s="8" t="s">
        <v>273</v>
      </c>
      <c r="B58" s="7">
        <v>58</v>
      </c>
      <c r="C58" s="7">
        <v>317</v>
      </c>
      <c r="D58" s="7">
        <v>133</v>
      </c>
      <c r="E58" s="7">
        <v>1324</v>
      </c>
      <c r="F58" s="7">
        <v>76</v>
      </c>
      <c r="G58" s="5">
        <f>SUM(B58:F58)</f>
        <v>1908</v>
      </c>
      <c r="H58" s="7">
        <v>523</v>
      </c>
      <c r="I58" s="15"/>
      <c r="J58" s="15"/>
      <c r="K58" s="15"/>
    </row>
    <row r="59" spans="1:21" s="3" customFormat="1" ht="13.5" thickBot="1">
      <c r="A59" s="22" t="s">
        <v>11</v>
      </c>
      <c r="B59" s="6">
        <v>18</v>
      </c>
      <c r="C59" s="6">
        <v>234</v>
      </c>
      <c r="D59" s="6">
        <v>84</v>
      </c>
      <c r="E59" s="6">
        <v>881</v>
      </c>
      <c r="F59" s="6">
        <v>74</v>
      </c>
      <c r="G59" s="5">
        <f>SUM(B59:F59)</f>
        <v>1291</v>
      </c>
      <c r="H59" s="4">
        <v>451</v>
      </c>
      <c r="I59" s="15"/>
      <c r="J59" s="15"/>
      <c r="K59" s="15"/>
    </row>
    <row r="60" spans="1:21" s="3" customFormat="1" ht="13.5" thickBot="1">
      <c r="A60" s="23" t="s">
        <v>12</v>
      </c>
      <c r="B60" s="11">
        <f>IF(ISERR(B59/B58*100),0,B59/B58*100)</f>
        <v>31.03448275862069</v>
      </c>
      <c r="C60" s="11">
        <f t="shared" ref="C60:H60" si="13">IF(ISERR(C59/C58*100),0,C59/C58*100)</f>
        <v>73.81703470031546</v>
      </c>
      <c r="D60" s="11">
        <f t="shared" si="13"/>
        <v>63.157894736842103</v>
      </c>
      <c r="E60" s="11">
        <f t="shared" si="13"/>
        <v>66.540785498489427</v>
      </c>
      <c r="F60" s="11">
        <f t="shared" si="13"/>
        <v>97.368421052631575</v>
      </c>
      <c r="G60" s="11">
        <f t="shared" si="13"/>
        <v>67.662473794549271</v>
      </c>
      <c r="H60" s="11">
        <f t="shared" si="13"/>
        <v>86.233269598470358</v>
      </c>
      <c r="I60" s="15"/>
      <c r="J60" s="15"/>
      <c r="K60" s="15"/>
    </row>
    <row r="61" spans="1:21" s="3" customFormat="1" ht="13.5" thickBot="1">
      <c r="A61" s="20"/>
      <c r="B61" s="9"/>
      <c r="C61" s="9"/>
      <c r="D61" s="9"/>
      <c r="E61" s="9"/>
      <c r="F61" s="9"/>
      <c r="G61" s="9"/>
      <c r="H61" s="9"/>
      <c r="I61" s="15"/>
      <c r="J61" s="15"/>
      <c r="K61" s="15"/>
    </row>
    <row r="62" spans="1:21" s="3" customFormat="1" ht="13.5" thickBot="1">
      <c r="A62" s="8" t="s">
        <v>278</v>
      </c>
      <c r="B62" s="7">
        <v>17</v>
      </c>
      <c r="C62" s="7">
        <v>95</v>
      </c>
      <c r="D62" s="7">
        <v>41</v>
      </c>
      <c r="E62" s="7">
        <v>406</v>
      </c>
      <c r="F62" s="7">
        <v>16</v>
      </c>
      <c r="G62" s="5">
        <f>SUM(B62:F62)</f>
        <v>575</v>
      </c>
      <c r="H62" s="7">
        <v>145</v>
      </c>
      <c r="I62" s="15"/>
      <c r="J62" s="15"/>
      <c r="K62" s="15"/>
    </row>
    <row r="63" spans="1:21" s="3" customFormat="1" ht="13.5" thickBot="1">
      <c r="A63" s="22" t="s">
        <v>11</v>
      </c>
      <c r="B63" s="6">
        <v>11</v>
      </c>
      <c r="C63" s="6">
        <v>77</v>
      </c>
      <c r="D63" s="6">
        <v>37</v>
      </c>
      <c r="E63" s="6">
        <v>397</v>
      </c>
      <c r="F63" s="6">
        <v>15</v>
      </c>
      <c r="G63" s="5">
        <f>SUM(B63:F63)</f>
        <v>537</v>
      </c>
      <c r="H63" s="4">
        <v>145</v>
      </c>
      <c r="I63" s="15"/>
      <c r="J63" s="15"/>
      <c r="K63" s="15"/>
    </row>
    <row r="64" spans="1:21" s="3" customFormat="1" ht="13.5" thickBot="1">
      <c r="A64" s="23" t="s">
        <v>12</v>
      </c>
      <c r="B64" s="11">
        <f>IF(ISERR(B63/B62*100),0,B63/B62*100)</f>
        <v>64.705882352941174</v>
      </c>
      <c r="C64" s="11">
        <f t="shared" ref="C64:H64" si="14">IF(ISERR(C63/C62*100),0,C63/C62*100)</f>
        <v>81.05263157894737</v>
      </c>
      <c r="D64" s="11">
        <f t="shared" si="14"/>
        <v>90.243902439024396</v>
      </c>
      <c r="E64" s="11">
        <f t="shared" si="14"/>
        <v>97.783251231527089</v>
      </c>
      <c r="F64" s="11">
        <f t="shared" si="14"/>
        <v>93.75</v>
      </c>
      <c r="G64" s="11">
        <f t="shared" si="14"/>
        <v>93.391304347826093</v>
      </c>
      <c r="H64" s="11">
        <f t="shared" si="14"/>
        <v>100</v>
      </c>
      <c r="I64" s="15"/>
      <c r="J64" s="15"/>
      <c r="K64" s="15"/>
    </row>
    <row r="65" spans="1:11" s="3" customFormat="1" ht="13.5" thickBot="1">
      <c r="A65" s="20"/>
      <c r="B65" s="9"/>
      <c r="C65" s="9"/>
      <c r="D65" s="9"/>
      <c r="E65" s="9"/>
      <c r="F65" s="9"/>
      <c r="G65" s="9"/>
      <c r="H65" s="9"/>
      <c r="I65" s="15"/>
      <c r="J65" s="15"/>
      <c r="K65" s="15"/>
    </row>
    <row r="66" spans="1:11" s="3" customFormat="1" ht="13.5" thickBot="1">
      <c r="A66" s="8" t="s">
        <v>301</v>
      </c>
      <c r="B66" s="7">
        <v>22</v>
      </c>
      <c r="C66" s="7">
        <v>59</v>
      </c>
      <c r="D66" s="7">
        <v>42</v>
      </c>
      <c r="E66" s="7">
        <v>339</v>
      </c>
      <c r="F66" s="7">
        <v>29</v>
      </c>
      <c r="G66" s="5">
        <f>SUM(B66:F66)</f>
        <v>491</v>
      </c>
      <c r="H66" s="7">
        <v>145</v>
      </c>
      <c r="I66" s="15"/>
      <c r="J66" s="15"/>
      <c r="K66" s="15"/>
    </row>
    <row r="67" spans="1:11" s="3" customFormat="1" ht="13.5" thickBot="1">
      <c r="A67" s="22" t="s">
        <v>11</v>
      </c>
      <c r="B67" s="6">
        <v>18</v>
      </c>
      <c r="C67" s="6">
        <v>52</v>
      </c>
      <c r="D67" s="6">
        <v>42</v>
      </c>
      <c r="E67" s="6">
        <v>338</v>
      </c>
      <c r="F67" s="6">
        <v>29</v>
      </c>
      <c r="G67" s="5">
        <f>SUM(B67:F67)</f>
        <v>479</v>
      </c>
      <c r="H67" s="4">
        <v>131</v>
      </c>
      <c r="I67" s="15"/>
      <c r="J67" s="15"/>
      <c r="K67" s="15"/>
    </row>
    <row r="68" spans="1:11" s="3" customFormat="1" ht="13.5" thickBot="1">
      <c r="A68" s="23" t="s">
        <v>12</v>
      </c>
      <c r="B68" s="11">
        <f>IF(ISERR(B67/B66*100),0,B67/B66*100)</f>
        <v>81.818181818181827</v>
      </c>
      <c r="C68" s="11">
        <f t="shared" ref="C68:H68" si="15">IF(ISERR(C67/C66*100),0,C67/C66*100)</f>
        <v>88.135593220338976</v>
      </c>
      <c r="D68" s="11">
        <f t="shared" si="15"/>
        <v>100</v>
      </c>
      <c r="E68" s="11">
        <f t="shared" si="15"/>
        <v>99.705014749262531</v>
      </c>
      <c r="F68" s="11">
        <f t="shared" si="15"/>
        <v>100</v>
      </c>
      <c r="G68" s="11">
        <f t="shared" si="15"/>
        <v>97.556008146639499</v>
      </c>
      <c r="H68" s="11">
        <f t="shared" si="15"/>
        <v>90.344827586206904</v>
      </c>
      <c r="I68" s="15"/>
      <c r="J68" s="15"/>
      <c r="K68" s="15"/>
    </row>
    <row r="69" spans="1:11" s="3" customFormat="1" ht="13.5" thickBot="1">
      <c r="A69" s="20"/>
      <c r="B69" s="9"/>
      <c r="C69" s="9"/>
      <c r="D69" s="9"/>
      <c r="E69" s="9"/>
      <c r="F69" s="9"/>
      <c r="G69" s="9"/>
      <c r="H69" s="9"/>
      <c r="I69" s="15"/>
      <c r="J69" s="15"/>
      <c r="K69" s="15"/>
    </row>
    <row r="70" spans="1:11" s="3" customFormat="1" ht="13.5" thickBot="1">
      <c r="A70" s="8" t="s">
        <v>398</v>
      </c>
      <c r="B70" s="7">
        <v>12</v>
      </c>
      <c r="C70" s="7">
        <v>86</v>
      </c>
      <c r="D70" s="7">
        <v>47</v>
      </c>
      <c r="E70" s="7">
        <v>446</v>
      </c>
      <c r="F70" s="7">
        <v>31</v>
      </c>
      <c r="G70" s="5">
        <f>SUM(B70:F70)</f>
        <v>622</v>
      </c>
      <c r="H70" s="7">
        <v>166</v>
      </c>
      <c r="I70" s="15"/>
      <c r="J70" s="15"/>
      <c r="K70" s="15"/>
    </row>
    <row r="71" spans="1:11" s="3" customFormat="1" ht="13.5" thickBot="1">
      <c r="A71" s="22" t="s">
        <v>11</v>
      </c>
      <c r="B71" s="6">
        <v>3</v>
      </c>
      <c r="C71" s="6">
        <v>41</v>
      </c>
      <c r="D71" s="6">
        <v>46</v>
      </c>
      <c r="E71" s="6">
        <v>377</v>
      </c>
      <c r="F71" s="6">
        <v>30</v>
      </c>
      <c r="G71" s="5">
        <f>SUM(B71:F71)</f>
        <v>497</v>
      </c>
      <c r="H71" s="4">
        <v>157</v>
      </c>
      <c r="I71" s="15"/>
      <c r="J71" s="15"/>
      <c r="K71" s="15"/>
    </row>
    <row r="72" spans="1:11" s="3" customFormat="1" ht="13.5" thickBot="1">
      <c r="A72" s="23" t="s">
        <v>12</v>
      </c>
      <c r="B72" s="11">
        <f>IF(ISERR(B71/B70*100),0,B71/B70*100)</f>
        <v>25</v>
      </c>
      <c r="C72" s="11">
        <f t="shared" ref="C72:H72" si="16">IF(ISERR(C71/C70*100),0,C71/C70*100)</f>
        <v>47.674418604651166</v>
      </c>
      <c r="D72" s="11">
        <f t="shared" si="16"/>
        <v>97.872340425531917</v>
      </c>
      <c r="E72" s="11">
        <f t="shared" si="16"/>
        <v>84.529147982062781</v>
      </c>
      <c r="F72" s="11">
        <f t="shared" si="16"/>
        <v>96.774193548387103</v>
      </c>
      <c r="G72" s="11">
        <f t="shared" si="16"/>
        <v>79.903536977491967</v>
      </c>
      <c r="H72" s="11">
        <f t="shared" si="16"/>
        <v>94.578313253012041</v>
      </c>
      <c r="I72" s="15"/>
      <c r="J72" s="15"/>
      <c r="K72" s="15"/>
    </row>
    <row r="73" spans="1:11" s="3" customFormat="1" ht="13.5" thickBot="1">
      <c r="A73" s="20"/>
      <c r="B73" s="9"/>
      <c r="C73" s="9"/>
      <c r="D73" s="9"/>
      <c r="E73" s="9"/>
      <c r="F73" s="9"/>
      <c r="G73" s="9"/>
      <c r="H73" s="9"/>
      <c r="I73" s="15"/>
      <c r="J73" s="15"/>
      <c r="K73" s="15"/>
    </row>
    <row r="74" spans="1:11" s="3" customFormat="1" ht="13.5" thickBot="1">
      <c r="A74" s="8" t="s">
        <v>39</v>
      </c>
      <c r="B74" s="7">
        <v>3</v>
      </c>
      <c r="C74" s="7">
        <v>7</v>
      </c>
      <c r="D74" s="7">
        <v>4</v>
      </c>
      <c r="E74" s="7">
        <v>43</v>
      </c>
      <c r="F74" s="7">
        <v>0</v>
      </c>
      <c r="G74" s="5">
        <f>SUM(B74:F74)</f>
        <v>57</v>
      </c>
      <c r="H74" s="7">
        <v>18</v>
      </c>
      <c r="I74" s="15"/>
      <c r="J74" s="15"/>
      <c r="K74" s="15"/>
    </row>
    <row r="75" spans="1:11" s="3" customFormat="1" ht="13.5" thickBot="1">
      <c r="A75" s="22" t="s">
        <v>11</v>
      </c>
      <c r="B75" s="6">
        <v>2</v>
      </c>
      <c r="C75" s="6">
        <v>5</v>
      </c>
      <c r="D75" s="6">
        <v>3</v>
      </c>
      <c r="E75" s="6">
        <v>38</v>
      </c>
      <c r="F75" s="6">
        <v>0</v>
      </c>
      <c r="G75" s="5">
        <f>SUM(B75:F75)</f>
        <v>48</v>
      </c>
      <c r="H75" s="4">
        <v>16</v>
      </c>
      <c r="I75" s="15"/>
      <c r="J75" s="15"/>
      <c r="K75" s="15"/>
    </row>
    <row r="76" spans="1:11" s="3" customFormat="1" ht="13.5" thickBot="1">
      <c r="A76" s="23" t="s">
        <v>12</v>
      </c>
      <c r="B76" s="11">
        <f>IF(ISERR(B75/B74*100),0,B75/B74*100)</f>
        <v>66.666666666666657</v>
      </c>
      <c r="C76" s="11">
        <f t="shared" ref="C76:H76" si="17">IF(ISERR(C75/C74*100),0,C75/C74*100)</f>
        <v>71.428571428571431</v>
      </c>
      <c r="D76" s="11">
        <f t="shared" si="17"/>
        <v>75</v>
      </c>
      <c r="E76" s="11">
        <f t="shared" si="17"/>
        <v>88.372093023255815</v>
      </c>
      <c r="F76" s="11">
        <f t="shared" si="17"/>
        <v>0</v>
      </c>
      <c r="G76" s="11">
        <f t="shared" si="17"/>
        <v>84.210526315789465</v>
      </c>
      <c r="H76" s="11">
        <f t="shared" si="17"/>
        <v>88.888888888888886</v>
      </c>
      <c r="I76" s="15"/>
      <c r="J76" s="15"/>
      <c r="K76" s="15"/>
    </row>
    <row r="77" spans="1:11" s="3" customFormat="1" ht="13.5" thickBot="1">
      <c r="A77" s="20"/>
      <c r="B77" s="9"/>
      <c r="C77" s="9"/>
      <c r="D77" s="9"/>
      <c r="E77" s="9"/>
      <c r="F77" s="9"/>
      <c r="G77" s="9"/>
      <c r="H77" s="9"/>
      <c r="I77" s="15"/>
      <c r="J77" s="15"/>
      <c r="K77" s="15"/>
    </row>
    <row r="78" spans="1:11" s="3" customFormat="1" ht="13.5" thickBot="1">
      <c r="A78" s="8" t="s">
        <v>48</v>
      </c>
      <c r="B78" s="7">
        <v>13</v>
      </c>
      <c r="C78" s="7">
        <v>37</v>
      </c>
      <c r="D78" s="7">
        <v>19</v>
      </c>
      <c r="E78" s="7">
        <v>165</v>
      </c>
      <c r="F78" s="7">
        <v>7</v>
      </c>
      <c r="G78" s="5">
        <f>SUM(B78:F78)</f>
        <v>241</v>
      </c>
      <c r="H78" s="7">
        <v>67</v>
      </c>
      <c r="I78" s="15"/>
      <c r="J78" s="15"/>
      <c r="K78" s="15"/>
    </row>
    <row r="79" spans="1:11" s="3" customFormat="1" ht="13.5" thickBot="1">
      <c r="A79" s="22" t="s">
        <v>11</v>
      </c>
      <c r="B79" s="6">
        <v>0</v>
      </c>
      <c r="C79" s="6">
        <v>24</v>
      </c>
      <c r="D79" s="6">
        <v>14</v>
      </c>
      <c r="E79" s="6">
        <v>160</v>
      </c>
      <c r="F79" s="6">
        <v>6</v>
      </c>
      <c r="G79" s="5">
        <f>SUM(B79:F79)</f>
        <v>204</v>
      </c>
      <c r="H79" s="4">
        <v>52</v>
      </c>
      <c r="I79" s="15"/>
      <c r="J79" s="15"/>
      <c r="K79" s="15"/>
    </row>
    <row r="80" spans="1:11" s="3" customFormat="1" ht="13.5" thickBot="1">
      <c r="A80" s="23" t="s">
        <v>12</v>
      </c>
      <c r="B80" s="11">
        <f>IF(ISERR(B79/B78*100),0,B79/B78*100)</f>
        <v>0</v>
      </c>
      <c r="C80" s="11">
        <f t="shared" ref="C80:H80" si="18">IF(ISERR(C79/C78*100),0,C79/C78*100)</f>
        <v>64.86486486486487</v>
      </c>
      <c r="D80" s="11">
        <f t="shared" si="18"/>
        <v>73.68421052631578</v>
      </c>
      <c r="E80" s="11">
        <f t="shared" si="18"/>
        <v>96.969696969696969</v>
      </c>
      <c r="F80" s="11">
        <f t="shared" si="18"/>
        <v>85.714285714285708</v>
      </c>
      <c r="G80" s="11">
        <f t="shared" si="18"/>
        <v>84.647302904564313</v>
      </c>
      <c r="H80" s="11">
        <f t="shared" si="18"/>
        <v>77.611940298507463</v>
      </c>
      <c r="I80" s="15"/>
      <c r="J80" s="15"/>
      <c r="K80" s="15"/>
    </row>
    <row r="81" spans="1:11" s="3" customFormat="1" ht="13.5" thickBot="1">
      <c r="A81" s="20"/>
      <c r="B81" s="9"/>
      <c r="C81" s="9"/>
      <c r="D81" s="9"/>
      <c r="E81" s="9"/>
      <c r="F81" s="9"/>
      <c r="G81" s="9"/>
      <c r="H81" s="9"/>
      <c r="I81" s="15"/>
      <c r="J81" s="15"/>
      <c r="K81" s="15"/>
    </row>
    <row r="82" spans="1:11" s="3" customFormat="1" ht="13.5" thickBot="1">
      <c r="A82" s="8" t="s">
        <v>57</v>
      </c>
      <c r="B82" s="7">
        <v>13</v>
      </c>
      <c r="C82" s="7">
        <v>94</v>
      </c>
      <c r="D82" s="7">
        <v>40</v>
      </c>
      <c r="E82" s="7">
        <v>346</v>
      </c>
      <c r="F82" s="7">
        <v>20</v>
      </c>
      <c r="G82" s="5">
        <f>SUM(B82:F82)</f>
        <v>513</v>
      </c>
      <c r="H82" s="7">
        <v>137</v>
      </c>
      <c r="I82" s="15"/>
      <c r="J82" s="15"/>
      <c r="K82" s="15"/>
    </row>
    <row r="83" spans="1:11" s="3" customFormat="1" ht="13.5" thickBot="1">
      <c r="A83" s="22" t="s">
        <v>11</v>
      </c>
      <c r="B83" s="6">
        <v>9</v>
      </c>
      <c r="C83" s="6">
        <v>75</v>
      </c>
      <c r="D83" s="6">
        <v>38</v>
      </c>
      <c r="E83" s="6">
        <v>344</v>
      </c>
      <c r="F83" s="6">
        <v>20</v>
      </c>
      <c r="G83" s="5">
        <f>SUM(B83:F83)</f>
        <v>486</v>
      </c>
      <c r="H83" s="4">
        <v>136</v>
      </c>
      <c r="I83" s="15"/>
      <c r="J83" s="15"/>
      <c r="K83" s="15"/>
    </row>
    <row r="84" spans="1:11" s="3" customFormat="1" ht="13.5" thickBot="1">
      <c r="A84" s="23" t="s">
        <v>12</v>
      </c>
      <c r="B84" s="11">
        <f>IF(ISERR(B83/B82*100),0,B83/B82*100)</f>
        <v>69.230769230769226</v>
      </c>
      <c r="C84" s="11">
        <f t="shared" ref="C84:H84" si="19">IF(ISERR(C83/C82*100),0,C83/C82*100)</f>
        <v>79.787234042553195</v>
      </c>
      <c r="D84" s="11">
        <f t="shared" si="19"/>
        <v>95</v>
      </c>
      <c r="E84" s="11">
        <f t="shared" si="19"/>
        <v>99.421965317919074</v>
      </c>
      <c r="F84" s="11">
        <f t="shared" si="19"/>
        <v>100</v>
      </c>
      <c r="G84" s="11">
        <f t="shared" si="19"/>
        <v>94.73684210526315</v>
      </c>
      <c r="H84" s="11">
        <f t="shared" si="19"/>
        <v>99.270072992700733</v>
      </c>
      <c r="I84" s="15"/>
      <c r="J84" s="15"/>
      <c r="K84" s="15"/>
    </row>
    <row r="85" spans="1:11" s="3" customFormat="1" ht="13.5" thickBot="1">
      <c r="A85" s="20"/>
      <c r="B85" s="9"/>
      <c r="C85" s="9"/>
      <c r="D85" s="9"/>
      <c r="E85" s="9"/>
      <c r="F85" s="9"/>
      <c r="G85" s="9"/>
      <c r="H85" s="9"/>
      <c r="I85" s="15"/>
      <c r="J85" s="15"/>
      <c r="K85" s="15"/>
    </row>
    <row r="86" spans="1:11" s="3" customFormat="1" ht="13.5" thickBot="1">
      <c r="A86" s="8" t="s">
        <v>76</v>
      </c>
      <c r="B86" s="7">
        <v>2</v>
      </c>
      <c r="C86" s="7">
        <v>15</v>
      </c>
      <c r="D86" s="7">
        <v>10</v>
      </c>
      <c r="E86" s="7">
        <v>70</v>
      </c>
      <c r="F86" s="7">
        <v>9</v>
      </c>
      <c r="G86" s="5">
        <f>SUM(B86:F86)</f>
        <v>106</v>
      </c>
      <c r="H86" s="7">
        <v>27</v>
      </c>
      <c r="I86" s="15"/>
      <c r="J86" s="15"/>
      <c r="K86" s="15"/>
    </row>
    <row r="87" spans="1:11" s="3" customFormat="1" ht="13.5" thickBot="1">
      <c r="A87" s="22" t="s">
        <v>11</v>
      </c>
      <c r="B87" s="6">
        <v>2</v>
      </c>
      <c r="C87" s="6">
        <v>12</v>
      </c>
      <c r="D87" s="6">
        <v>9</v>
      </c>
      <c r="E87" s="6">
        <v>61</v>
      </c>
      <c r="F87" s="6">
        <v>9</v>
      </c>
      <c r="G87" s="5">
        <f>SUM(B87:F87)</f>
        <v>93</v>
      </c>
      <c r="H87" s="4">
        <v>20</v>
      </c>
      <c r="I87" s="15"/>
      <c r="J87" s="15"/>
      <c r="K87" s="15"/>
    </row>
    <row r="88" spans="1:11" s="3" customFormat="1" ht="13.5" thickBot="1">
      <c r="A88" s="23" t="s">
        <v>12</v>
      </c>
      <c r="B88" s="11">
        <f>IF(ISERR(B87/B86*100),0,B87/B86*100)</f>
        <v>100</v>
      </c>
      <c r="C88" s="11">
        <f t="shared" ref="C88:H88" si="20">IF(ISERR(C87/C86*100),0,C87/C86*100)</f>
        <v>80</v>
      </c>
      <c r="D88" s="11">
        <f t="shared" si="20"/>
        <v>90</v>
      </c>
      <c r="E88" s="11">
        <f t="shared" si="20"/>
        <v>87.142857142857139</v>
      </c>
      <c r="F88" s="11">
        <f t="shared" si="20"/>
        <v>100</v>
      </c>
      <c r="G88" s="11">
        <f t="shared" si="20"/>
        <v>87.735849056603783</v>
      </c>
      <c r="H88" s="11">
        <f t="shared" si="20"/>
        <v>74.074074074074076</v>
      </c>
      <c r="I88" s="15"/>
      <c r="J88" s="15"/>
      <c r="K88" s="15"/>
    </row>
    <row r="89" spans="1:11" s="3" customFormat="1" ht="13.5" thickBot="1">
      <c r="A89" s="20"/>
      <c r="B89" s="9"/>
      <c r="C89" s="9"/>
      <c r="D89" s="9"/>
      <c r="E89" s="9"/>
      <c r="F89" s="9"/>
      <c r="G89" s="9"/>
      <c r="H89" s="9"/>
      <c r="I89" s="15"/>
      <c r="J89" s="15"/>
      <c r="K89" s="15"/>
    </row>
    <row r="90" spans="1:11" s="3" customFormat="1" ht="13.5" thickBot="1">
      <c r="A90" s="8" t="s">
        <v>97</v>
      </c>
      <c r="B90" s="7">
        <v>19</v>
      </c>
      <c r="C90" s="7">
        <v>103</v>
      </c>
      <c r="D90" s="7">
        <v>48</v>
      </c>
      <c r="E90" s="7">
        <v>447</v>
      </c>
      <c r="F90" s="7">
        <v>21</v>
      </c>
      <c r="G90" s="5">
        <f>SUM(B90:F90)</f>
        <v>638</v>
      </c>
      <c r="H90" s="7">
        <v>193</v>
      </c>
      <c r="I90" s="15"/>
      <c r="J90" s="15"/>
      <c r="K90" s="15"/>
    </row>
    <row r="91" spans="1:11" s="3" customFormat="1" ht="13.5" thickBot="1">
      <c r="A91" s="22" t="s">
        <v>11</v>
      </c>
      <c r="B91" s="6">
        <v>5</v>
      </c>
      <c r="C91" s="6">
        <v>43</v>
      </c>
      <c r="D91" s="6">
        <v>35</v>
      </c>
      <c r="E91" s="6">
        <v>268</v>
      </c>
      <c r="F91" s="6">
        <v>21</v>
      </c>
      <c r="G91" s="5">
        <f>SUM(B91:F91)</f>
        <v>372</v>
      </c>
      <c r="H91" s="4">
        <v>182</v>
      </c>
      <c r="I91" s="15"/>
      <c r="J91" s="15"/>
      <c r="K91" s="15"/>
    </row>
    <row r="92" spans="1:11" s="3" customFormat="1" ht="13.5" thickBot="1">
      <c r="A92" s="23" t="s">
        <v>12</v>
      </c>
      <c r="B92" s="11">
        <f>IF(ISERR(B91/B90*100),0,B91/B90*100)</f>
        <v>26.315789473684209</v>
      </c>
      <c r="C92" s="11">
        <f t="shared" ref="C92:H92" si="21">IF(ISERR(C91/C90*100),0,C91/C90*100)</f>
        <v>41.747572815533978</v>
      </c>
      <c r="D92" s="11">
        <f t="shared" si="21"/>
        <v>72.916666666666657</v>
      </c>
      <c r="E92" s="11">
        <f t="shared" si="21"/>
        <v>59.955257270693508</v>
      </c>
      <c r="F92" s="11">
        <f t="shared" si="21"/>
        <v>100</v>
      </c>
      <c r="G92" s="11">
        <f t="shared" si="21"/>
        <v>58.307210031347964</v>
      </c>
      <c r="H92" s="11">
        <f t="shared" si="21"/>
        <v>94.300518134715034</v>
      </c>
      <c r="I92" s="15"/>
      <c r="J92" s="15"/>
      <c r="K92" s="15"/>
    </row>
    <row r="93" spans="1:11" s="3" customFormat="1" ht="13.5" thickBot="1">
      <c r="A93" s="20"/>
      <c r="B93" s="9"/>
      <c r="C93" s="9"/>
      <c r="D93" s="9"/>
      <c r="E93" s="9"/>
      <c r="F93" s="9"/>
      <c r="G93" s="9"/>
      <c r="H93" s="9"/>
      <c r="I93" s="15"/>
      <c r="J93" s="15"/>
      <c r="K93" s="15"/>
    </row>
    <row r="94" spans="1:11" s="3" customFormat="1" ht="13.5" thickBot="1">
      <c r="A94" s="8" t="s">
        <v>105</v>
      </c>
      <c r="B94" s="7">
        <v>141</v>
      </c>
      <c r="C94" s="7">
        <v>536</v>
      </c>
      <c r="D94" s="7">
        <v>254</v>
      </c>
      <c r="E94" s="7">
        <v>2425</v>
      </c>
      <c r="F94" s="7">
        <v>116</v>
      </c>
      <c r="G94" s="5">
        <f>SUM(B94:F94)</f>
        <v>3472</v>
      </c>
      <c r="H94" s="7">
        <v>948</v>
      </c>
      <c r="I94" s="15"/>
      <c r="J94" s="15"/>
      <c r="K94" s="15"/>
    </row>
    <row r="95" spans="1:11" s="3" customFormat="1" ht="13.5" thickBot="1">
      <c r="A95" s="22" t="s">
        <v>11</v>
      </c>
      <c r="B95" s="6">
        <v>84</v>
      </c>
      <c r="C95" s="6">
        <v>386</v>
      </c>
      <c r="D95" s="6">
        <v>216</v>
      </c>
      <c r="E95" s="6">
        <v>1863</v>
      </c>
      <c r="F95" s="6">
        <v>105</v>
      </c>
      <c r="G95" s="5">
        <f>SUM(B95:F95)</f>
        <v>2654</v>
      </c>
      <c r="H95" s="4">
        <v>744</v>
      </c>
      <c r="I95" s="15"/>
      <c r="J95" s="15"/>
      <c r="K95" s="15"/>
    </row>
    <row r="96" spans="1:11" s="3" customFormat="1" ht="13.5" thickBot="1">
      <c r="A96" s="23" t="s">
        <v>12</v>
      </c>
      <c r="B96" s="11">
        <f>IF(ISERR(B95/B94*100),0,B95/B94*100)</f>
        <v>59.574468085106382</v>
      </c>
      <c r="C96" s="11">
        <f t="shared" ref="C96:H96" si="22">IF(ISERR(C95/C94*100),0,C95/C94*100)</f>
        <v>72.014925373134332</v>
      </c>
      <c r="D96" s="11">
        <f t="shared" si="22"/>
        <v>85.039370078740163</v>
      </c>
      <c r="E96" s="11">
        <f t="shared" si="22"/>
        <v>76.824742268041234</v>
      </c>
      <c r="F96" s="11">
        <f t="shared" si="22"/>
        <v>90.517241379310349</v>
      </c>
      <c r="G96" s="11">
        <f t="shared" si="22"/>
        <v>76.440092165898619</v>
      </c>
      <c r="H96" s="11">
        <f t="shared" si="22"/>
        <v>78.48101265822784</v>
      </c>
      <c r="I96" s="15"/>
      <c r="J96" s="15"/>
      <c r="K96" s="15"/>
    </row>
    <row r="97" spans="1:11" s="3" customFormat="1" ht="13.5" thickBot="1">
      <c r="A97" s="20"/>
      <c r="B97" s="9"/>
      <c r="C97" s="9"/>
      <c r="D97" s="9"/>
      <c r="E97" s="9"/>
      <c r="F97" s="9"/>
      <c r="G97" s="9"/>
      <c r="H97" s="9"/>
      <c r="I97" s="15"/>
      <c r="J97" s="15"/>
      <c r="K97" s="15"/>
    </row>
    <row r="98" spans="1:11" s="3" customFormat="1" ht="13.5" thickBot="1">
      <c r="A98" s="8" t="s">
        <v>107</v>
      </c>
      <c r="B98" s="7">
        <v>7</v>
      </c>
      <c r="C98" s="7">
        <v>28</v>
      </c>
      <c r="D98" s="7">
        <v>8</v>
      </c>
      <c r="E98" s="7">
        <v>84</v>
      </c>
      <c r="F98" s="7">
        <v>6</v>
      </c>
      <c r="G98" s="5">
        <f>SUM(B98:F98)</f>
        <v>133</v>
      </c>
      <c r="H98" s="7">
        <v>31</v>
      </c>
      <c r="I98" s="15"/>
      <c r="J98" s="15"/>
      <c r="K98" s="15"/>
    </row>
    <row r="99" spans="1:11" s="3" customFormat="1" ht="13.5" thickBot="1">
      <c r="A99" s="22" t="s">
        <v>11</v>
      </c>
      <c r="B99" s="6">
        <v>3</v>
      </c>
      <c r="C99" s="6">
        <v>23</v>
      </c>
      <c r="D99" s="6">
        <v>8</v>
      </c>
      <c r="E99" s="6">
        <v>67</v>
      </c>
      <c r="F99" s="6">
        <v>5</v>
      </c>
      <c r="G99" s="5">
        <f>SUM(B99:F99)</f>
        <v>106</v>
      </c>
      <c r="H99" s="4">
        <v>30</v>
      </c>
      <c r="I99" s="15"/>
      <c r="J99" s="15"/>
      <c r="K99" s="15"/>
    </row>
    <row r="100" spans="1:11" s="3" customFormat="1" ht="13.5" thickBot="1">
      <c r="A100" s="23" t="s">
        <v>12</v>
      </c>
      <c r="B100" s="11">
        <f>IF(ISERR(B99/B98*100),0,B99/B98*100)</f>
        <v>42.857142857142854</v>
      </c>
      <c r="C100" s="11">
        <f t="shared" ref="C100:H100" si="23">IF(ISERR(C99/C98*100),0,C99/C98*100)</f>
        <v>82.142857142857139</v>
      </c>
      <c r="D100" s="11">
        <f t="shared" si="23"/>
        <v>100</v>
      </c>
      <c r="E100" s="11">
        <f t="shared" si="23"/>
        <v>79.761904761904773</v>
      </c>
      <c r="F100" s="11">
        <f t="shared" si="23"/>
        <v>83.333333333333343</v>
      </c>
      <c r="G100" s="11">
        <f t="shared" si="23"/>
        <v>79.699248120300751</v>
      </c>
      <c r="H100" s="11">
        <f t="shared" si="23"/>
        <v>96.774193548387103</v>
      </c>
      <c r="I100" s="15"/>
      <c r="J100" s="15"/>
      <c r="K100" s="15"/>
    </row>
    <row r="101" spans="1:11" s="3" customFormat="1" ht="13.5" thickBot="1">
      <c r="A101" s="20"/>
      <c r="B101" s="9"/>
      <c r="C101" s="9"/>
      <c r="D101" s="9"/>
      <c r="E101" s="9"/>
      <c r="F101" s="9"/>
      <c r="G101" s="9"/>
      <c r="H101" s="9"/>
      <c r="I101" s="15"/>
      <c r="J101" s="15"/>
      <c r="K101" s="15"/>
    </row>
    <row r="102" spans="1:11" s="3" customFormat="1" ht="13.5" thickBot="1">
      <c r="A102" s="8" t="s">
        <v>108</v>
      </c>
      <c r="B102" s="7">
        <v>12</v>
      </c>
      <c r="C102" s="7">
        <v>53</v>
      </c>
      <c r="D102" s="7">
        <v>31</v>
      </c>
      <c r="E102" s="7">
        <v>198</v>
      </c>
      <c r="F102" s="7">
        <v>7</v>
      </c>
      <c r="G102" s="5">
        <f>SUM(B102:F102)</f>
        <v>301</v>
      </c>
      <c r="H102" s="7">
        <v>74</v>
      </c>
      <c r="I102" s="15"/>
      <c r="J102" s="15"/>
      <c r="K102" s="15"/>
    </row>
    <row r="103" spans="1:11" s="3" customFormat="1" ht="13.5" thickBot="1">
      <c r="A103" s="22" t="s">
        <v>11</v>
      </c>
      <c r="B103" s="6">
        <v>8</v>
      </c>
      <c r="C103" s="6">
        <v>52</v>
      </c>
      <c r="D103" s="6">
        <v>25</v>
      </c>
      <c r="E103" s="6">
        <v>173</v>
      </c>
      <c r="F103" s="6">
        <v>7</v>
      </c>
      <c r="G103" s="5">
        <f>SUM(B103:F103)</f>
        <v>265</v>
      </c>
      <c r="H103" s="4">
        <v>69</v>
      </c>
      <c r="I103" s="15"/>
      <c r="J103" s="15"/>
      <c r="K103" s="15"/>
    </row>
    <row r="104" spans="1:11" s="3" customFormat="1" ht="13.5" thickBot="1">
      <c r="A104" s="23" t="s">
        <v>12</v>
      </c>
      <c r="B104" s="11">
        <f>IF(ISERR(B103/B102*100),0,B103/B102*100)</f>
        <v>66.666666666666657</v>
      </c>
      <c r="C104" s="11">
        <f t="shared" ref="C104:H104" si="24">IF(ISERR(C103/C102*100),0,C103/C102*100)</f>
        <v>98.113207547169807</v>
      </c>
      <c r="D104" s="11">
        <f t="shared" si="24"/>
        <v>80.645161290322577</v>
      </c>
      <c r="E104" s="11">
        <f t="shared" si="24"/>
        <v>87.37373737373737</v>
      </c>
      <c r="F104" s="11">
        <f t="shared" si="24"/>
        <v>100</v>
      </c>
      <c r="G104" s="11">
        <f t="shared" si="24"/>
        <v>88.039867109634557</v>
      </c>
      <c r="H104" s="11">
        <f t="shared" si="24"/>
        <v>93.243243243243242</v>
      </c>
      <c r="I104" s="15"/>
      <c r="J104" s="15"/>
      <c r="K104" s="15"/>
    </row>
    <row r="105" spans="1:11" s="3" customFormat="1" ht="13.5" thickBot="1">
      <c r="A105" s="20"/>
      <c r="B105" s="9"/>
      <c r="C105" s="9"/>
      <c r="D105" s="9"/>
      <c r="E105" s="9"/>
      <c r="F105" s="9"/>
      <c r="G105" s="9"/>
      <c r="H105" s="9"/>
      <c r="I105" s="15"/>
      <c r="J105" s="15"/>
      <c r="K105" s="15"/>
    </row>
    <row r="106" spans="1:11" s="3" customFormat="1" ht="13.5" thickBot="1">
      <c r="A106" s="8" t="s">
        <v>183</v>
      </c>
      <c r="B106" s="7">
        <v>11</v>
      </c>
      <c r="C106" s="7">
        <v>44</v>
      </c>
      <c r="D106" s="7">
        <v>23</v>
      </c>
      <c r="E106" s="7">
        <v>231</v>
      </c>
      <c r="F106" s="7">
        <v>8</v>
      </c>
      <c r="G106" s="5">
        <f>SUM(B106:F106)</f>
        <v>317</v>
      </c>
      <c r="H106" s="7">
        <v>77</v>
      </c>
      <c r="I106" s="15"/>
      <c r="J106" s="15"/>
      <c r="K106" s="15"/>
    </row>
    <row r="107" spans="1:11" s="3" customFormat="1" ht="13.5" thickBot="1">
      <c r="A107" s="22" t="s">
        <v>11</v>
      </c>
      <c r="B107" s="6">
        <v>8</v>
      </c>
      <c r="C107" s="6">
        <v>42</v>
      </c>
      <c r="D107" s="6">
        <v>22</v>
      </c>
      <c r="E107" s="6">
        <v>216</v>
      </c>
      <c r="F107" s="6">
        <v>7</v>
      </c>
      <c r="G107" s="5">
        <f>SUM(B107:F107)</f>
        <v>295</v>
      </c>
      <c r="H107" s="4">
        <v>77</v>
      </c>
      <c r="I107" s="15"/>
      <c r="J107" s="15"/>
      <c r="K107" s="15"/>
    </row>
    <row r="108" spans="1:11" s="3" customFormat="1" ht="13.5" thickBot="1">
      <c r="A108" s="23" t="s">
        <v>12</v>
      </c>
      <c r="B108" s="11">
        <f>IF(ISERR(B107/B106*100),0,B107/B106*100)</f>
        <v>72.727272727272734</v>
      </c>
      <c r="C108" s="11">
        <f t="shared" ref="C108:H108" si="25">IF(ISERR(C107/C106*100),0,C107/C106*100)</f>
        <v>95.454545454545453</v>
      </c>
      <c r="D108" s="11">
        <f t="shared" si="25"/>
        <v>95.652173913043484</v>
      </c>
      <c r="E108" s="11">
        <f t="shared" si="25"/>
        <v>93.506493506493499</v>
      </c>
      <c r="F108" s="11">
        <f t="shared" si="25"/>
        <v>87.5</v>
      </c>
      <c r="G108" s="11">
        <f t="shared" si="25"/>
        <v>93.059936908517344</v>
      </c>
      <c r="H108" s="11">
        <f t="shared" si="25"/>
        <v>100</v>
      </c>
      <c r="I108" s="15"/>
      <c r="J108" s="15"/>
      <c r="K108" s="15"/>
    </row>
    <row r="109" spans="1:11" s="3" customFormat="1" ht="13.5" thickBot="1">
      <c r="A109" s="20"/>
      <c r="B109" s="9"/>
      <c r="C109" s="9"/>
      <c r="D109" s="9"/>
      <c r="E109" s="9"/>
      <c r="F109" s="9"/>
      <c r="G109" s="9"/>
      <c r="H109" s="9"/>
      <c r="I109" s="15"/>
      <c r="J109" s="15"/>
      <c r="K109" s="15"/>
    </row>
    <row r="110" spans="1:11" s="3" customFormat="1" ht="13.5" thickBot="1">
      <c r="A110" s="8" t="s">
        <v>199</v>
      </c>
      <c r="B110" s="7">
        <v>20</v>
      </c>
      <c r="C110" s="7">
        <v>104</v>
      </c>
      <c r="D110" s="7">
        <v>43</v>
      </c>
      <c r="E110" s="7">
        <v>421</v>
      </c>
      <c r="F110" s="7">
        <v>21</v>
      </c>
      <c r="G110" s="5">
        <f>SUM(B110:F110)</f>
        <v>609</v>
      </c>
      <c r="H110" s="7">
        <v>159</v>
      </c>
      <c r="I110" s="15"/>
      <c r="J110" s="15"/>
      <c r="K110" s="15"/>
    </row>
    <row r="111" spans="1:11" s="3" customFormat="1" ht="13.5" thickBot="1">
      <c r="A111" s="22" t="s">
        <v>11</v>
      </c>
      <c r="B111" s="6">
        <v>8</v>
      </c>
      <c r="C111" s="6">
        <v>77</v>
      </c>
      <c r="D111" s="6">
        <v>35</v>
      </c>
      <c r="E111" s="6">
        <v>302</v>
      </c>
      <c r="F111" s="6">
        <v>18</v>
      </c>
      <c r="G111" s="5">
        <f>SUM(B111:F111)</f>
        <v>440</v>
      </c>
      <c r="H111" s="4">
        <v>127</v>
      </c>
      <c r="I111" s="15"/>
      <c r="J111" s="15"/>
      <c r="K111" s="15"/>
    </row>
    <row r="112" spans="1:11" s="3" customFormat="1" ht="13.5" thickBot="1">
      <c r="A112" s="23" t="s">
        <v>12</v>
      </c>
      <c r="B112" s="11">
        <f>IF(ISERR(B111/B110*100),0,B111/B110*100)</f>
        <v>40</v>
      </c>
      <c r="C112" s="11">
        <f t="shared" ref="C112:H112" si="26">IF(ISERR(C111/C110*100),0,C111/C110*100)</f>
        <v>74.038461538461547</v>
      </c>
      <c r="D112" s="11">
        <f t="shared" si="26"/>
        <v>81.395348837209298</v>
      </c>
      <c r="E112" s="11">
        <f t="shared" si="26"/>
        <v>71.733966745843219</v>
      </c>
      <c r="F112" s="11">
        <f t="shared" si="26"/>
        <v>85.714285714285708</v>
      </c>
      <c r="G112" s="11">
        <f t="shared" si="26"/>
        <v>72.249589490968802</v>
      </c>
      <c r="H112" s="11">
        <f t="shared" si="26"/>
        <v>79.874213836477992</v>
      </c>
      <c r="I112" s="15"/>
      <c r="J112" s="15"/>
      <c r="K112" s="15"/>
    </row>
    <row r="113" spans="1:11" s="3" customFormat="1" ht="13.5" thickBot="1">
      <c r="A113" s="20"/>
      <c r="B113" s="9"/>
      <c r="C113" s="9"/>
      <c r="D113" s="9"/>
      <c r="E113" s="9"/>
      <c r="F113" s="9"/>
      <c r="G113" s="9"/>
      <c r="H113" s="9"/>
      <c r="I113" s="15"/>
      <c r="J113" s="15"/>
      <c r="K113" s="15"/>
    </row>
    <row r="114" spans="1:11" s="3" customFormat="1" ht="13.5" thickBot="1">
      <c r="A114" s="8" t="s">
        <v>200</v>
      </c>
      <c r="B114" s="7">
        <v>25</v>
      </c>
      <c r="C114" s="7">
        <v>147</v>
      </c>
      <c r="D114" s="7">
        <v>58</v>
      </c>
      <c r="E114" s="7">
        <v>544</v>
      </c>
      <c r="F114" s="7">
        <v>25</v>
      </c>
      <c r="G114" s="5">
        <f>SUM(B114:F114)</f>
        <v>799</v>
      </c>
      <c r="H114" s="7">
        <v>209</v>
      </c>
      <c r="I114" s="15"/>
      <c r="J114" s="15"/>
      <c r="K114" s="15"/>
    </row>
    <row r="115" spans="1:11" s="3" customFormat="1" ht="13.5" thickBot="1">
      <c r="A115" s="22" t="s">
        <v>11</v>
      </c>
      <c r="B115" s="6">
        <v>17</v>
      </c>
      <c r="C115" s="6">
        <v>103</v>
      </c>
      <c r="D115" s="6">
        <v>54</v>
      </c>
      <c r="E115" s="6">
        <v>488</v>
      </c>
      <c r="F115" s="6">
        <v>25</v>
      </c>
      <c r="G115" s="5">
        <f>SUM(B115:F115)</f>
        <v>687</v>
      </c>
      <c r="H115" s="4">
        <v>203</v>
      </c>
      <c r="I115" s="15"/>
      <c r="J115" s="15"/>
      <c r="K115" s="15"/>
    </row>
    <row r="116" spans="1:11" s="3" customFormat="1" ht="13.5" thickBot="1">
      <c r="A116" s="23" t="s">
        <v>12</v>
      </c>
      <c r="B116" s="11">
        <f>IF(ISERR(B115/B114*100),0,B115/B114*100)</f>
        <v>68</v>
      </c>
      <c r="C116" s="589">
        <f t="shared" ref="C116:H116" si="27">IF(ISERR(C115/C114*100),0,C115/C114*100)</f>
        <v>70.068027210884352</v>
      </c>
      <c r="D116" s="589">
        <f t="shared" si="27"/>
        <v>93.103448275862064</v>
      </c>
      <c r="E116" s="589">
        <f t="shared" si="27"/>
        <v>89.705882352941174</v>
      </c>
      <c r="F116" s="589">
        <f t="shared" si="27"/>
        <v>100</v>
      </c>
      <c r="G116" s="589">
        <f t="shared" si="27"/>
        <v>85.982478097622021</v>
      </c>
      <c r="H116" s="589">
        <f t="shared" si="27"/>
        <v>97.129186602870803</v>
      </c>
      <c r="I116" s="15"/>
      <c r="J116" s="15"/>
      <c r="K116" s="15"/>
    </row>
    <row r="117" spans="1:11" s="3" customFormat="1" ht="13.5" thickBot="1">
      <c r="A117" s="20"/>
      <c r="B117" s="9"/>
      <c r="C117" s="9"/>
      <c r="D117" s="9"/>
      <c r="E117" s="9"/>
      <c r="F117" s="9"/>
      <c r="G117" s="9"/>
      <c r="H117" s="9"/>
      <c r="I117" s="15"/>
      <c r="J117" s="15"/>
      <c r="K117" s="15"/>
    </row>
    <row r="118" spans="1:11" s="3" customFormat="1" ht="13.5" thickBot="1">
      <c r="A118" s="8" t="s">
        <v>201</v>
      </c>
      <c r="B118" s="7">
        <v>13</v>
      </c>
      <c r="C118" s="7">
        <v>35</v>
      </c>
      <c r="D118" s="7">
        <v>19</v>
      </c>
      <c r="E118" s="7">
        <v>153</v>
      </c>
      <c r="F118" s="7">
        <v>6</v>
      </c>
      <c r="G118" s="5">
        <f>SUM(B118:F118)</f>
        <v>226</v>
      </c>
      <c r="H118" s="7">
        <v>57</v>
      </c>
      <c r="I118" s="15"/>
      <c r="J118" s="15"/>
      <c r="K118" s="15"/>
    </row>
    <row r="119" spans="1:11" s="3" customFormat="1" ht="13.5" thickBot="1">
      <c r="A119" s="22" t="s">
        <v>11</v>
      </c>
      <c r="B119" s="6">
        <v>12</v>
      </c>
      <c r="C119" s="6">
        <v>35</v>
      </c>
      <c r="D119" s="6">
        <v>18</v>
      </c>
      <c r="E119" s="6">
        <v>151</v>
      </c>
      <c r="F119" s="6">
        <v>6</v>
      </c>
      <c r="G119" s="5">
        <f>SUM(B119:F119)</f>
        <v>222</v>
      </c>
      <c r="H119" s="4">
        <v>50</v>
      </c>
      <c r="I119" s="15"/>
      <c r="J119" s="15"/>
      <c r="K119" s="15"/>
    </row>
    <row r="120" spans="1:11" s="3" customFormat="1" ht="13.5" thickBot="1">
      <c r="A120" s="23" t="s">
        <v>12</v>
      </c>
      <c r="B120" s="11">
        <f>IF(ISERR(B119/B118*100),0,B119/B118*100)</f>
        <v>92.307692307692307</v>
      </c>
      <c r="C120" s="11">
        <f t="shared" ref="C120:H120" si="28">IF(ISERR(C119/C118*100),0,C119/C118*100)</f>
        <v>100</v>
      </c>
      <c r="D120" s="11">
        <f t="shared" si="28"/>
        <v>94.73684210526315</v>
      </c>
      <c r="E120" s="11">
        <f t="shared" si="28"/>
        <v>98.692810457516345</v>
      </c>
      <c r="F120" s="11">
        <f t="shared" si="28"/>
        <v>100</v>
      </c>
      <c r="G120" s="11">
        <f t="shared" si="28"/>
        <v>98.230088495575217</v>
      </c>
      <c r="H120" s="11">
        <f t="shared" si="28"/>
        <v>87.719298245614027</v>
      </c>
      <c r="I120" s="15"/>
      <c r="J120" s="15"/>
      <c r="K120" s="15"/>
    </row>
    <row r="121" spans="1:11" s="3" customFormat="1" ht="13.5" thickBot="1">
      <c r="A121" s="20"/>
      <c r="B121" s="9"/>
      <c r="C121" s="9"/>
      <c r="D121" s="9"/>
      <c r="E121" s="9"/>
      <c r="F121" s="9"/>
      <c r="G121" s="9"/>
      <c r="H121" s="9"/>
      <c r="I121" s="15"/>
      <c r="J121" s="15"/>
      <c r="K121" s="15"/>
    </row>
    <row r="122" spans="1:11" s="3" customFormat="1" ht="13.5" thickBot="1">
      <c r="A122" s="8" t="s">
        <v>255</v>
      </c>
      <c r="B122" s="7">
        <v>13</v>
      </c>
      <c r="C122" s="7">
        <v>66</v>
      </c>
      <c r="D122" s="7">
        <v>32</v>
      </c>
      <c r="E122" s="7">
        <v>291</v>
      </c>
      <c r="F122" s="7">
        <v>15</v>
      </c>
      <c r="G122" s="5">
        <f>SUM(B122:F122)</f>
        <v>417</v>
      </c>
      <c r="H122" s="7">
        <v>102</v>
      </c>
      <c r="I122" s="15"/>
      <c r="J122" s="15"/>
      <c r="K122" s="15"/>
    </row>
    <row r="123" spans="1:11" s="3" customFormat="1" ht="13.5" thickBot="1">
      <c r="A123" s="22" t="s">
        <v>11</v>
      </c>
      <c r="B123" s="6">
        <v>4</v>
      </c>
      <c r="C123" s="6">
        <v>49</v>
      </c>
      <c r="D123" s="6">
        <v>32</v>
      </c>
      <c r="E123" s="6">
        <v>281</v>
      </c>
      <c r="F123" s="6">
        <v>15</v>
      </c>
      <c r="G123" s="5">
        <f>SUM(B123:F123)</f>
        <v>381</v>
      </c>
      <c r="H123" s="4">
        <v>101</v>
      </c>
      <c r="I123" s="15"/>
      <c r="J123" s="15"/>
      <c r="K123" s="15"/>
    </row>
    <row r="124" spans="1:11" s="3" customFormat="1" ht="13.5" thickBot="1">
      <c r="A124" s="23" t="s">
        <v>12</v>
      </c>
      <c r="B124" s="11">
        <f>IF(ISERR(B123/B122*100),0,B123/B122*100)</f>
        <v>30.76923076923077</v>
      </c>
      <c r="C124" s="11">
        <f t="shared" ref="C124:H124" si="29">IF(ISERR(C123/C122*100),0,C123/C122*100)</f>
        <v>74.242424242424249</v>
      </c>
      <c r="D124" s="11">
        <f t="shared" si="29"/>
        <v>100</v>
      </c>
      <c r="E124" s="11">
        <f t="shared" si="29"/>
        <v>96.56357388316151</v>
      </c>
      <c r="F124" s="11">
        <f t="shared" si="29"/>
        <v>100</v>
      </c>
      <c r="G124" s="11">
        <f t="shared" si="29"/>
        <v>91.366906474820141</v>
      </c>
      <c r="H124" s="11">
        <f t="shared" si="29"/>
        <v>99.019607843137265</v>
      </c>
      <c r="I124" s="15"/>
      <c r="J124" s="15"/>
      <c r="K124" s="15"/>
    </row>
    <row r="125" spans="1:11" s="3" customFormat="1" ht="13.5" thickBot="1">
      <c r="A125" s="20"/>
      <c r="B125" s="9"/>
      <c r="C125" s="9"/>
      <c r="D125" s="9"/>
      <c r="E125" s="9"/>
      <c r="F125" s="9"/>
      <c r="G125" s="9"/>
      <c r="H125" s="9"/>
      <c r="I125" s="15"/>
      <c r="J125" s="15"/>
      <c r="K125" s="15"/>
    </row>
    <row r="126" spans="1:11" s="3" customFormat="1" ht="13.5" thickBot="1">
      <c r="A126" s="8" t="s">
        <v>283</v>
      </c>
      <c r="B126" s="7">
        <v>23</v>
      </c>
      <c r="C126" s="7">
        <v>146</v>
      </c>
      <c r="D126" s="7">
        <v>59</v>
      </c>
      <c r="E126" s="7">
        <v>621</v>
      </c>
      <c r="F126" s="7">
        <v>34</v>
      </c>
      <c r="G126" s="5">
        <f>SUM(B126:F126)</f>
        <v>883</v>
      </c>
      <c r="H126" s="7">
        <v>255</v>
      </c>
      <c r="I126" s="15"/>
      <c r="J126" s="15"/>
      <c r="K126" s="15"/>
    </row>
    <row r="127" spans="1:11" s="3" customFormat="1" ht="13.5" thickBot="1">
      <c r="A127" s="22" t="s">
        <v>11</v>
      </c>
      <c r="B127" s="6">
        <v>6</v>
      </c>
      <c r="C127" s="6">
        <v>92</v>
      </c>
      <c r="D127" s="6">
        <v>45</v>
      </c>
      <c r="E127" s="6">
        <v>581</v>
      </c>
      <c r="F127" s="6">
        <v>31</v>
      </c>
      <c r="G127" s="5">
        <f>SUM(B127:F127)</f>
        <v>755</v>
      </c>
      <c r="H127" s="4">
        <v>213</v>
      </c>
      <c r="I127" s="15"/>
      <c r="J127" s="15"/>
      <c r="K127" s="15"/>
    </row>
    <row r="128" spans="1:11" s="3" customFormat="1" ht="13.5" thickBot="1">
      <c r="A128" s="23" t="s">
        <v>12</v>
      </c>
      <c r="B128" s="11">
        <f>IF(ISERR(B127/B126*100),0,B127/B126*100)</f>
        <v>26.086956521739129</v>
      </c>
      <c r="C128" s="11">
        <f t="shared" ref="C128:H128" si="30">IF(ISERR(C127/C126*100),0,C127/C126*100)</f>
        <v>63.013698630136986</v>
      </c>
      <c r="D128" s="11">
        <f t="shared" si="30"/>
        <v>76.271186440677965</v>
      </c>
      <c r="E128" s="11">
        <f t="shared" si="30"/>
        <v>93.558776167471819</v>
      </c>
      <c r="F128" s="11">
        <f t="shared" si="30"/>
        <v>91.17647058823529</v>
      </c>
      <c r="G128" s="11">
        <f t="shared" si="30"/>
        <v>85.503963759909396</v>
      </c>
      <c r="H128" s="11">
        <f t="shared" si="30"/>
        <v>83.529411764705884</v>
      </c>
      <c r="I128" s="15"/>
      <c r="J128" s="15"/>
      <c r="K128" s="15"/>
    </row>
    <row r="129" spans="1:11" s="3" customFormat="1" ht="13.5" thickBot="1">
      <c r="A129" s="20"/>
      <c r="B129" s="9"/>
      <c r="C129" s="9"/>
      <c r="D129" s="9"/>
      <c r="E129" s="9"/>
      <c r="F129" s="9"/>
      <c r="G129" s="9"/>
      <c r="H129" s="9"/>
      <c r="I129" s="15"/>
      <c r="J129" s="15"/>
      <c r="K129" s="15"/>
    </row>
    <row r="130" spans="1:11" s="3" customFormat="1" ht="13.5" thickBot="1">
      <c r="A130" s="8" t="s">
        <v>305</v>
      </c>
      <c r="B130" s="7">
        <v>5</v>
      </c>
      <c r="C130" s="7">
        <v>33</v>
      </c>
      <c r="D130" s="7">
        <v>15</v>
      </c>
      <c r="E130" s="7">
        <v>203</v>
      </c>
      <c r="F130" s="7">
        <v>11</v>
      </c>
      <c r="G130" s="5">
        <f>SUM(B130:F130)</f>
        <v>267</v>
      </c>
      <c r="H130" s="7">
        <v>77</v>
      </c>
      <c r="I130" s="15"/>
      <c r="J130" s="15"/>
      <c r="K130" s="15"/>
    </row>
    <row r="131" spans="1:11" s="3" customFormat="1" ht="13.5" thickBot="1">
      <c r="A131" s="22" t="s">
        <v>11</v>
      </c>
      <c r="B131" s="6">
        <v>2</v>
      </c>
      <c r="C131" s="6">
        <v>12</v>
      </c>
      <c r="D131" s="6">
        <v>9</v>
      </c>
      <c r="E131" s="6">
        <v>101</v>
      </c>
      <c r="F131" s="6">
        <v>6</v>
      </c>
      <c r="G131" s="5">
        <f>SUM(B131:F131)</f>
        <v>130</v>
      </c>
      <c r="H131" s="4">
        <v>44</v>
      </c>
      <c r="I131" s="15"/>
      <c r="J131" s="15"/>
      <c r="K131" s="15"/>
    </row>
    <row r="132" spans="1:11" s="3" customFormat="1" ht="13.5" thickBot="1">
      <c r="A132" s="23" t="s">
        <v>12</v>
      </c>
      <c r="B132" s="11">
        <f>IF(ISERR(B131/B130*100),0,B131/B130*100)</f>
        <v>40</v>
      </c>
      <c r="C132" s="11">
        <f t="shared" ref="C132:H132" si="31">IF(ISERR(C131/C130*100),0,C131/C130*100)</f>
        <v>36.363636363636367</v>
      </c>
      <c r="D132" s="11">
        <f t="shared" si="31"/>
        <v>60</v>
      </c>
      <c r="E132" s="11">
        <f t="shared" si="31"/>
        <v>49.75369458128079</v>
      </c>
      <c r="F132" s="11">
        <f t="shared" si="31"/>
        <v>54.54545454545454</v>
      </c>
      <c r="G132" s="11">
        <f t="shared" si="31"/>
        <v>48.68913857677903</v>
      </c>
      <c r="H132" s="11">
        <f t="shared" si="31"/>
        <v>57.142857142857139</v>
      </c>
      <c r="I132" s="15"/>
      <c r="J132" s="15"/>
      <c r="K132" s="15"/>
    </row>
    <row r="133" spans="1:11" s="3" customFormat="1" ht="13.5" thickBot="1">
      <c r="A133" s="20"/>
      <c r="B133" s="9"/>
      <c r="C133" s="9"/>
      <c r="D133" s="9"/>
      <c r="E133" s="9"/>
      <c r="F133" s="9"/>
      <c r="G133" s="9"/>
      <c r="H133" s="9"/>
      <c r="I133" s="15"/>
      <c r="J133" s="15"/>
      <c r="K133" s="15"/>
    </row>
    <row r="134" spans="1:11" s="3" customFormat="1" ht="13.5" thickBot="1">
      <c r="A134" s="8" t="s">
        <v>307</v>
      </c>
      <c r="B134" s="7">
        <v>22</v>
      </c>
      <c r="C134" s="7">
        <v>155</v>
      </c>
      <c r="D134" s="7">
        <v>64</v>
      </c>
      <c r="E134" s="7">
        <v>536</v>
      </c>
      <c r="F134" s="7">
        <v>31</v>
      </c>
      <c r="G134" s="5">
        <f>SUM(B134:F134)</f>
        <v>808</v>
      </c>
      <c r="H134" s="7">
        <v>190</v>
      </c>
      <c r="I134" s="15"/>
      <c r="J134" s="15"/>
      <c r="K134" s="15"/>
    </row>
    <row r="135" spans="1:11" s="3" customFormat="1" ht="13.5" thickBot="1">
      <c r="A135" s="22" t="s">
        <v>11</v>
      </c>
      <c r="B135" s="6">
        <v>16</v>
      </c>
      <c r="C135" s="6">
        <v>150</v>
      </c>
      <c r="D135" s="6">
        <v>61</v>
      </c>
      <c r="E135" s="6">
        <v>508</v>
      </c>
      <c r="F135" s="6">
        <v>31</v>
      </c>
      <c r="G135" s="5">
        <f>SUM(B135:F135)</f>
        <v>766</v>
      </c>
      <c r="H135" s="4">
        <v>182</v>
      </c>
      <c r="I135" s="15"/>
      <c r="J135" s="15"/>
      <c r="K135" s="15"/>
    </row>
    <row r="136" spans="1:11" s="3" customFormat="1" ht="13.5" thickBot="1">
      <c r="A136" s="23" t="s">
        <v>12</v>
      </c>
      <c r="B136" s="11">
        <f>IF(ISERR(B135/B134*100),0,B135/B134*100)</f>
        <v>72.727272727272734</v>
      </c>
      <c r="C136" s="11">
        <f t="shared" ref="C136:H136" si="32">IF(ISERR(C135/C134*100),0,C135/C134*100)</f>
        <v>96.774193548387103</v>
      </c>
      <c r="D136" s="11">
        <f t="shared" si="32"/>
        <v>95.3125</v>
      </c>
      <c r="E136" s="11">
        <f t="shared" si="32"/>
        <v>94.776119402985074</v>
      </c>
      <c r="F136" s="11">
        <f t="shared" si="32"/>
        <v>100</v>
      </c>
      <c r="G136" s="11">
        <f t="shared" si="32"/>
        <v>94.801980198019791</v>
      </c>
      <c r="H136" s="11">
        <f t="shared" si="32"/>
        <v>95.78947368421052</v>
      </c>
      <c r="I136" s="15"/>
      <c r="J136" s="15"/>
      <c r="K136" s="15"/>
    </row>
    <row r="137" spans="1:11" s="3" customFormat="1" ht="13.5" thickBot="1">
      <c r="A137" s="20"/>
      <c r="B137" s="9"/>
      <c r="C137" s="9"/>
      <c r="D137" s="9"/>
      <c r="E137" s="9"/>
      <c r="F137" s="9"/>
      <c r="G137" s="9"/>
      <c r="H137" s="9"/>
      <c r="I137" s="15"/>
      <c r="J137" s="15"/>
      <c r="K137" s="15"/>
    </row>
    <row r="138" spans="1:11" s="3" customFormat="1" ht="13.5" thickBot="1">
      <c r="A138" s="8" t="s">
        <v>311</v>
      </c>
      <c r="B138" s="7">
        <v>17</v>
      </c>
      <c r="C138" s="7">
        <v>81</v>
      </c>
      <c r="D138" s="7">
        <v>27</v>
      </c>
      <c r="E138" s="7">
        <v>289</v>
      </c>
      <c r="F138" s="7">
        <v>15</v>
      </c>
      <c r="G138" s="5">
        <f>SUM(B138:F138)</f>
        <v>429</v>
      </c>
      <c r="H138" s="7">
        <v>114</v>
      </c>
      <c r="I138" s="15"/>
      <c r="J138" s="15"/>
      <c r="K138" s="15"/>
    </row>
    <row r="139" spans="1:11" s="3" customFormat="1" ht="13.5" thickBot="1">
      <c r="A139" s="22" t="s">
        <v>11</v>
      </c>
      <c r="B139" s="6">
        <v>8</v>
      </c>
      <c r="C139" s="6">
        <v>63</v>
      </c>
      <c r="D139" s="6">
        <v>27</v>
      </c>
      <c r="E139" s="6">
        <v>251</v>
      </c>
      <c r="F139" s="6">
        <v>13</v>
      </c>
      <c r="G139" s="5">
        <f>SUM(B139:F139)</f>
        <v>362</v>
      </c>
      <c r="H139" s="4">
        <v>108</v>
      </c>
      <c r="I139" s="15"/>
      <c r="J139" s="15"/>
      <c r="K139" s="15"/>
    </row>
    <row r="140" spans="1:11" s="3" customFormat="1" ht="13.5" thickBot="1">
      <c r="A140" s="23" t="s">
        <v>12</v>
      </c>
      <c r="B140" s="11">
        <f>IF(ISERR(B139/B138*100),0,B139/B138*100)</f>
        <v>47.058823529411761</v>
      </c>
      <c r="C140" s="11">
        <f t="shared" ref="C140:H140" si="33">IF(ISERR(C139/C138*100),0,C139/C138*100)</f>
        <v>77.777777777777786</v>
      </c>
      <c r="D140" s="11">
        <f t="shared" si="33"/>
        <v>100</v>
      </c>
      <c r="E140" s="11">
        <f t="shared" si="33"/>
        <v>86.851211072664356</v>
      </c>
      <c r="F140" s="11">
        <f t="shared" si="33"/>
        <v>86.666666666666671</v>
      </c>
      <c r="G140" s="11">
        <f t="shared" si="33"/>
        <v>84.382284382284382</v>
      </c>
      <c r="H140" s="11">
        <f t="shared" si="33"/>
        <v>94.73684210526315</v>
      </c>
      <c r="I140" s="15"/>
      <c r="J140" s="15"/>
      <c r="K140" s="15"/>
    </row>
    <row r="141" spans="1:11" s="3" customFormat="1" ht="13.5" thickBot="1">
      <c r="A141" s="20"/>
      <c r="B141" s="9"/>
      <c r="C141" s="9"/>
      <c r="D141" s="9"/>
      <c r="E141" s="9"/>
      <c r="F141" s="9"/>
      <c r="G141" s="9"/>
      <c r="H141" s="9"/>
      <c r="I141" s="15"/>
      <c r="J141" s="15"/>
      <c r="K141" s="15"/>
    </row>
    <row r="142" spans="1:11" s="3" customFormat="1" ht="13.5" thickBot="1">
      <c r="A142" s="8" t="s">
        <v>373</v>
      </c>
      <c r="B142" s="7">
        <v>12</v>
      </c>
      <c r="C142" s="7">
        <v>47</v>
      </c>
      <c r="D142" s="7">
        <v>20</v>
      </c>
      <c r="E142" s="7">
        <v>217</v>
      </c>
      <c r="F142" s="7">
        <v>9</v>
      </c>
      <c r="G142" s="5">
        <f>SUM(B142:F142)</f>
        <v>305</v>
      </c>
      <c r="H142" s="7">
        <v>85</v>
      </c>
      <c r="I142" s="15"/>
      <c r="J142" s="15"/>
      <c r="K142" s="15"/>
    </row>
    <row r="143" spans="1:11" s="3" customFormat="1" ht="13.5" thickBot="1">
      <c r="A143" s="22" t="s">
        <v>11</v>
      </c>
      <c r="B143" s="6">
        <v>10</v>
      </c>
      <c r="C143" s="6">
        <v>41</v>
      </c>
      <c r="D143" s="6">
        <v>20</v>
      </c>
      <c r="E143" s="6">
        <v>208</v>
      </c>
      <c r="F143" s="6">
        <v>7</v>
      </c>
      <c r="G143" s="5">
        <f>SUM(B143:F143)</f>
        <v>286</v>
      </c>
      <c r="H143" s="4">
        <v>84</v>
      </c>
      <c r="I143" s="15"/>
      <c r="J143" s="15"/>
      <c r="K143" s="15"/>
    </row>
    <row r="144" spans="1:11" s="3" customFormat="1" ht="13.5" thickBot="1">
      <c r="A144" s="23" t="s">
        <v>12</v>
      </c>
      <c r="B144" s="11">
        <f>IF(ISERR(B143/B142*100),0,B143/B142*100)</f>
        <v>83.333333333333343</v>
      </c>
      <c r="C144" s="11">
        <f t="shared" ref="C144:H144" si="34">IF(ISERR(C143/C142*100),0,C143/C142*100)</f>
        <v>87.2340425531915</v>
      </c>
      <c r="D144" s="11">
        <f t="shared" si="34"/>
        <v>100</v>
      </c>
      <c r="E144" s="11">
        <f t="shared" si="34"/>
        <v>95.852534562211972</v>
      </c>
      <c r="F144" s="11">
        <f t="shared" si="34"/>
        <v>77.777777777777786</v>
      </c>
      <c r="G144" s="11">
        <f t="shared" si="34"/>
        <v>93.770491803278688</v>
      </c>
      <c r="H144" s="11">
        <f t="shared" si="34"/>
        <v>98.82352941176471</v>
      </c>
      <c r="I144" s="15"/>
      <c r="J144" s="15"/>
      <c r="K144" s="15"/>
    </row>
    <row r="145" spans="1:11" s="3" customFormat="1" ht="13.5" thickBot="1">
      <c r="A145" s="20"/>
      <c r="B145" s="9"/>
      <c r="C145" s="9"/>
      <c r="D145" s="9"/>
      <c r="E145" s="9"/>
      <c r="F145" s="9"/>
      <c r="G145" s="9"/>
      <c r="H145" s="9"/>
      <c r="I145" s="15"/>
      <c r="J145" s="15"/>
      <c r="K145" s="15"/>
    </row>
    <row r="146" spans="1:11" s="3" customFormat="1" ht="13.5" thickBot="1">
      <c r="A146" s="8" t="s">
        <v>383</v>
      </c>
      <c r="B146" s="7">
        <v>56</v>
      </c>
      <c r="C146" s="7">
        <v>377</v>
      </c>
      <c r="D146" s="7">
        <v>139</v>
      </c>
      <c r="E146" s="7">
        <v>1506</v>
      </c>
      <c r="F146" s="7">
        <v>66</v>
      </c>
      <c r="G146" s="5">
        <f>SUM(B146:F146)</f>
        <v>2144</v>
      </c>
      <c r="H146" s="7">
        <v>588</v>
      </c>
      <c r="I146" s="15"/>
      <c r="J146" s="15"/>
      <c r="K146" s="15"/>
    </row>
    <row r="147" spans="1:11" s="3" customFormat="1" ht="13.5" thickBot="1">
      <c r="A147" s="22" t="s">
        <v>11</v>
      </c>
      <c r="B147" s="6">
        <v>25</v>
      </c>
      <c r="C147" s="6">
        <v>222</v>
      </c>
      <c r="D147" s="6">
        <v>126</v>
      </c>
      <c r="E147" s="6">
        <v>1311</v>
      </c>
      <c r="F147" s="6">
        <v>61</v>
      </c>
      <c r="G147" s="5">
        <f>SUM(B147:F147)</f>
        <v>1745</v>
      </c>
      <c r="H147" s="4">
        <v>516</v>
      </c>
      <c r="I147" s="15"/>
      <c r="J147" s="15"/>
      <c r="K147" s="15"/>
    </row>
    <row r="148" spans="1:11" s="3" customFormat="1" ht="13.5" thickBot="1">
      <c r="A148" s="23" t="s">
        <v>12</v>
      </c>
      <c r="B148" s="11">
        <f>IF(ISERR(B147/B146*100),0,B147/B146*100)</f>
        <v>44.642857142857146</v>
      </c>
      <c r="C148" s="11">
        <f t="shared" ref="C148:H148" si="35">IF(ISERR(C147/C146*100),0,C147/C146*100)</f>
        <v>58.885941644562337</v>
      </c>
      <c r="D148" s="11">
        <f t="shared" si="35"/>
        <v>90.647482014388487</v>
      </c>
      <c r="E148" s="11">
        <f t="shared" si="35"/>
        <v>87.051792828685265</v>
      </c>
      <c r="F148" s="11">
        <f t="shared" si="35"/>
        <v>92.424242424242422</v>
      </c>
      <c r="G148" s="11">
        <f t="shared" si="35"/>
        <v>81.389925373134332</v>
      </c>
      <c r="H148" s="11">
        <f t="shared" si="35"/>
        <v>87.755102040816325</v>
      </c>
      <c r="I148" s="15"/>
      <c r="J148" s="15"/>
      <c r="K148" s="15"/>
    </row>
    <row r="149" spans="1:11" s="3" customFormat="1" ht="13.5" thickBot="1">
      <c r="A149" s="20"/>
      <c r="B149" s="9"/>
      <c r="C149" s="9"/>
      <c r="D149" s="9"/>
      <c r="E149" s="9"/>
      <c r="F149" s="9"/>
      <c r="G149" s="9"/>
      <c r="H149" s="9"/>
      <c r="I149" s="15"/>
      <c r="J149" s="15"/>
      <c r="K149" s="15"/>
    </row>
    <row r="150" spans="1:11" s="3" customFormat="1" ht="13.5" thickBot="1">
      <c r="A150" s="8" t="s">
        <v>409</v>
      </c>
      <c r="B150" s="7">
        <v>4</v>
      </c>
      <c r="C150" s="7">
        <v>24</v>
      </c>
      <c r="D150" s="7">
        <v>11</v>
      </c>
      <c r="E150" s="7">
        <v>113</v>
      </c>
      <c r="F150" s="7">
        <v>7</v>
      </c>
      <c r="G150" s="5">
        <f>SUM(B150:F150)</f>
        <v>159</v>
      </c>
      <c r="H150" s="7">
        <v>40</v>
      </c>
      <c r="I150" s="15"/>
      <c r="J150" s="15"/>
      <c r="K150" s="15"/>
    </row>
    <row r="151" spans="1:11" s="3" customFormat="1" ht="13.5" thickBot="1">
      <c r="A151" s="22" t="s">
        <v>11</v>
      </c>
      <c r="B151" s="6">
        <v>1</v>
      </c>
      <c r="C151" s="6">
        <v>16</v>
      </c>
      <c r="D151" s="6">
        <v>8</v>
      </c>
      <c r="E151" s="6">
        <v>98</v>
      </c>
      <c r="F151" s="6">
        <v>6</v>
      </c>
      <c r="G151" s="5">
        <f>SUM(B151:F151)</f>
        <v>129</v>
      </c>
      <c r="H151" s="4">
        <v>36</v>
      </c>
      <c r="I151" s="15"/>
      <c r="J151" s="15"/>
      <c r="K151" s="15"/>
    </row>
    <row r="152" spans="1:11" s="3" customFormat="1" ht="13.5" thickBot="1">
      <c r="A152" s="23" t="s">
        <v>12</v>
      </c>
      <c r="B152" s="11">
        <f>IF(ISERR(B151/B150*100),0,B151/B150*100)</f>
        <v>25</v>
      </c>
      <c r="C152" s="11">
        <f t="shared" ref="C152:H152" si="36">IF(ISERR(C151/C150*100),0,C151/C150*100)</f>
        <v>66.666666666666657</v>
      </c>
      <c r="D152" s="11">
        <f t="shared" si="36"/>
        <v>72.727272727272734</v>
      </c>
      <c r="E152" s="11">
        <f t="shared" si="36"/>
        <v>86.725663716814154</v>
      </c>
      <c r="F152" s="11">
        <f t="shared" si="36"/>
        <v>85.714285714285708</v>
      </c>
      <c r="G152" s="11">
        <f t="shared" si="36"/>
        <v>81.132075471698116</v>
      </c>
      <c r="H152" s="11">
        <f t="shared" si="36"/>
        <v>90</v>
      </c>
      <c r="I152" s="15"/>
      <c r="J152" s="15"/>
      <c r="K152" s="15"/>
    </row>
    <row r="153" spans="1:11" s="3" customFormat="1" ht="13.5" thickBot="1">
      <c r="A153" s="20"/>
      <c r="B153" s="9"/>
      <c r="C153" s="9"/>
      <c r="D153" s="9"/>
      <c r="E153" s="9"/>
      <c r="F153" s="9"/>
      <c r="G153" s="9"/>
      <c r="H153" s="9"/>
      <c r="I153" s="15"/>
      <c r="J153" s="15"/>
      <c r="K153" s="15"/>
    </row>
    <row r="154" spans="1:11" s="3" customFormat="1" ht="13.5" thickBot="1">
      <c r="A154" s="8" t="s">
        <v>417</v>
      </c>
      <c r="B154" s="7">
        <v>5</v>
      </c>
      <c r="C154" s="7">
        <v>31</v>
      </c>
      <c r="D154" s="7">
        <v>8</v>
      </c>
      <c r="E154" s="7">
        <v>116</v>
      </c>
      <c r="F154" s="7">
        <v>9</v>
      </c>
      <c r="G154" s="5">
        <f>SUM(B154:F154)</f>
        <v>169</v>
      </c>
      <c r="H154" s="7">
        <v>41</v>
      </c>
      <c r="I154" s="15"/>
      <c r="J154" s="15"/>
      <c r="K154" s="15"/>
    </row>
    <row r="155" spans="1:11" s="3" customFormat="1" ht="13.5" thickBot="1">
      <c r="A155" s="22" t="s">
        <v>11</v>
      </c>
      <c r="B155" s="6">
        <v>3</v>
      </c>
      <c r="C155" s="6">
        <v>20</v>
      </c>
      <c r="D155" s="6">
        <v>8</v>
      </c>
      <c r="E155" s="6">
        <v>107</v>
      </c>
      <c r="F155" s="6">
        <v>8</v>
      </c>
      <c r="G155" s="5">
        <f>SUM(B155:F155)</f>
        <v>146</v>
      </c>
      <c r="H155" s="4">
        <v>38</v>
      </c>
      <c r="I155" s="15"/>
      <c r="J155" s="15"/>
      <c r="K155" s="15"/>
    </row>
    <row r="156" spans="1:11" s="3" customFormat="1" ht="13.5" thickBot="1">
      <c r="A156" s="23" t="s">
        <v>12</v>
      </c>
      <c r="B156" s="11">
        <f>IF(ISERR(B155/B154*100),0,B155/B154*100)</f>
        <v>60</v>
      </c>
      <c r="C156" s="11">
        <f t="shared" ref="C156:H156" si="37">IF(ISERR(C155/C154*100),0,C155/C154*100)</f>
        <v>64.516129032258064</v>
      </c>
      <c r="D156" s="11">
        <f t="shared" si="37"/>
        <v>100</v>
      </c>
      <c r="E156" s="11">
        <f t="shared" si="37"/>
        <v>92.241379310344826</v>
      </c>
      <c r="F156" s="11">
        <f t="shared" si="37"/>
        <v>88.888888888888886</v>
      </c>
      <c r="G156" s="11">
        <f t="shared" si="37"/>
        <v>86.390532544378701</v>
      </c>
      <c r="H156" s="11">
        <f t="shared" si="37"/>
        <v>92.682926829268297</v>
      </c>
      <c r="I156" s="15"/>
      <c r="J156" s="15"/>
      <c r="K156" s="15"/>
    </row>
    <row r="157" spans="1:11" s="3" customFormat="1" ht="13.5" thickBot="1">
      <c r="A157" s="20"/>
      <c r="B157" s="9"/>
      <c r="C157" s="9"/>
      <c r="D157" s="9"/>
      <c r="E157" s="9"/>
      <c r="F157" s="9"/>
      <c r="G157" s="9"/>
      <c r="H157" s="9"/>
      <c r="I157" s="15"/>
      <c r="J157" s="15"/>
      <c r="K157" s="15"/>
    </row>
    <row r="158" spans="1:11" s="3" customFormat="1" ht="13.5" thickBot="1">
      <c r="A158" s="8" t="s">
        <v>418</v>
      </c>
      <c r="B158" s="7">
        <v>22</v>
      </c>
      <c r="C158" s="7">
        <v>108</v>
      </c>
      <c r="D158" s="7">
        <v>46</v>
      </c>
      <c r="E158" s="7">
        <v>475</v>
      </c>
      <c r="F158" s="7">
        <v>27</v>
      </c>
      <c r="G158" s="5">
        <f>SUM(B158:F158)</f>
        <v>678</v>
      </c>
      <c r="H158" s="7">
        <v>201</v>
      </c>
      <c r="I158" s="15"/>
      <c r="J158" s="15"/>
      <c r="K158" s="15"/>
    </row>
    <row r="159" spans="1:11" s="3" customFormat="1" ht="13.5" thickBot="1">
      <c r="A159" s="22" t="s">
        <v>11</v>
      </c>
      <c r="B159" s="6">
        <v>19</v>
      </c>
      <c r="C159" s="6">
        <v>98</v>
      </c>
      <c r="D159" s="6">
        <v>33</v>
      </c>
      <c r="E159" s="6">
        <v>365</v>
      </c>
      <c r="F159" s="6">
        <v>17</v>
      </c>
      <c r="G159" s="5">
        <f>SUM(B159:F159)</f>
        <v>532</v>
      </c>
      <c r="H159" s="4">
        <v>135</v>
      </c>
      <c r="I159" s="15"/>
      <c r="J159" s="15"/>
      <c r="K159" s="15"/>
    </row>
    <row r="160" spans="1:11" s="3" customFormat="1" ht="13.5" thickBot="1">
      <c r="A160" s="23" t="s">
        <v>12</v>
      </c>
      <c r="B160" s="11">
        <f>IF(ISERR(B159/B158*100),0,B159/B158*100)</f>
        <v>86.36363636363636</v>
      </c>
      <c r="C160" s="11">
        <f t="shared" ref="C160:H160" si="38">IF(ISERR(C159/C158*100),0,C159/C158*100)</f>
        <v>90.740740740740748</v>
      </c>
      <c r="D160" s="11">
        <f t="shared" si="38"/>
        <v>71.739130434782609</v>
      </c>
      <c r="E160" s="11">
        <f t="shared" si="38"/>
        <v>76.84210526315789</v>
      </c>
      <c r="F160" s="11">
        <f t="shared" si="38"/>
        <v>62.962962962962962</v>
      </c>
      <c r="G160" s="11">
        <f t="shared" si="38"/>
        <v>78.466076696165189</v>
      </c>
      <c r="H160" s="11">
        <f t="shared" si="38"/>
        <v>67.164179104477611</v>
      </c>
      <c r="I160" s="15"/>
      <c r="J160" s="15"/>
      <c r="K160" s="15"/>
    </row>
    <row r="161" spans="1:11" s="3" customFormat="1" ht="13.5" thickBot="1">
      <c r="A161" s="20"/>
      <c r="B161" s="9"/>
      <c r="C161" s="9"/>
      <c r="D161" s="9"/>
      <c r="E161" s="9"/>
      <c r="F161" s="9"/>
      <c r="G161" s="9"/>
      <c r="H161" s="9"/>
      <c r="I161" s="15"/>
      <c r="J161" s="15"/>
      <c r="K161" s="15"/>
    </row>
    <row r="162" spans="1:11" s="3" customFormat="1" ht="13.5" thickBot="1">
      <c r="A162" s="8" t="s">
        <v>423</v>
      </c>
      <c r="B162" s="7">
        <v>46</v>
      </c>
      <c r="C162" s="7">
        <v>284</v>
      </c>
      <c r="D162" s="7">
        <v>138</v>
      </c>
      <c r="E162" s="7">
        <v>1188</v>
      </c>
      <c r="F162" s="7">
        <v>53</v>
      </c>
      <c r="G162" s="5">
        <f>SUM(B162:F162)</f>
        <v>1709</v>
      </c>
      <c r="H162" s="7">
        <v>450</v>
      </c>
      <c r="I162" s="15"/>
      <c r="J162" s="15"/>
      <c r="K162" s="15"/>
    </row>
    <row r="163" spans="1:11" s="3" customFormat="1" ht="13.5" thickBot="1">
      <c r="A163" s="22" t="s">
        <v>11</v>
      </c>
      <c r="B163" s="6">
        <v>11</v>
      </c>
      <c r="C163" s="6">
        <v>168</v>
      </c>
      <c r="D163" s="6">
        <v>68</v>
      </c>
      <c r="E163" s="6">
        <v>681</v>
      </c>
      <c r="F163" s="6">
        <v>48</v>
      </c>
      <c r="G163" s="5">
        <f>SUM(B163:F163)</f>
        <v>976</v>
      </c>
      <c r="H163" s="4">
        <v>283</v>
      </c>
      <c r="I163" s="15"/>
      <c r="J163" s="15"/>
      <c r="K163" s="15"/>
    </row>
    <row r="164" spans="1:11" s="3" customFormat="1" ht="13.5" thickBot="1">
      <c r="A164" s="23" t="s">
        <v>12</v>
      </c>
      <c r="B164" s="11">
        <f>IF(ISERR(B163/B162*100),0,B163/B162*100)</f>
        <v>23.913043478260871</v>
      </c>
      <c r="C164" s="11">
        <f t="shared" ref="C164:H164" si="39">IF(ISERR(C163/C162*100),0,C163/C162*100)</f>
        <v>59.154929577464785</v>
      </c>
      <c r="D164" s="11">
        <f t="shared" si="39"/>
        <v>49.275362318840585</v>
      </c>
      <c r="E164" s="11">
        <f t="shared" si="39"/>
        <v>57.323232323232318</v>
      </c>
      <c r="F164" s="11">
        <f t="shared" si="39"/>
        <v>90.566037735849065</v>
      </c>
      <c r="G164" s="11">
        <f t="shared" si="39"/>
        <v>57.109420713867756</v>
      </c>
      <c r="H164" s="11">
        <f t="shared" si="39"/>
        <v>62.888888888888893</v>
      </c>
      <c r="I164" s="15"/>
      <c r="J164" s="15"/>
      <c r="K164" s="15"/>
    </row>
    <row r="165" spans="1:11" s="3" customFormat="1" ht="13.5" thickBot="1">
      <c r="A165" s="20"/>
      <c r="B165" s="9"/>
      <c r="C165" s="9"/>
      <c r="D165" s="9"/>
      <c r="E165" s="9"/>
      <c r="F165" s="9"/>
      <c r="G165" s="9"/>
      <c r="H165" s="9"/>
      <c r="I165" s="15"/>
      <c r="J165" s="15"/>
      <c r="K165" s="15"/>
    </row>
    <row r="166" spans="1:11" s="3" customFormat="1" ht="13.5" thickBot="1">
      <c r="A166" s="8"/>
      <c r="B166" s="7"/>
      <c r="C166" s="7"/>
      <c r="D166" s="7"/>
      <c r="E166" s="7"/>
      <c r="F166" s="7"/>
      <c r="G166" s="5">
        <f>SUM(B166:F166)</f>
        <v>0</v>
      </c>
      <c r="H166" s="7"/>
      <c r="I166" s="15"/>
      <c r="J166" s="15"/>
      <c r="K166" s="15"/>
    </row>
    <row r="167" spans="1:11" s="3" customFormat="1" ht="13.5" thickBot="1">
      <c r="A167" s="22" t="s">
        <v>11</v>
      </c>
      <c r="B167" s="6"/>
      <c r="C167" s="6"/>
      <c r="D167" s="6"/>
      <c r="E167" s="6"/>
      <c r="F167" s="6"/>
      <c r="G167" s="5">
        <f>SUM(B167:F167)</f>
        <v>0</v>
      </c>
      <c r="H167" s="4"/>
      <c r="I167" s="15"/>
      <c r="J167" s="15"/>
      <c r="K167" s="15"/>
    </row>
    <row r="168" spans="1:11" s="3" customFormat="1" ht="13.5" thickBot="1">
      <c r="A168" s="23" t="s">
        <v>12</v>
      </c>
      <c r="B168" s="11">
        <f>IF(ISERR(B167/B166*100),0,B167/B166*100)</f>
        <v>0</v>
      </c>
      <c r="C168" s="11">
        <f t="shared" ref="C168:H168" si="40">IF(ISERR(C167/C166*100),0,C167/C166*100)</f>
        <v>0</v>
      </c>
      <c r="D168" s="11">
        <f t="shared" si="40"/>
        <v>0</v>
      </c>
      <c r="E168" s="11">
        <f t="shared" si="40"/>
        <v>0</v>
      </c>
      <c r="F168" s="11">
        <f t="shared" si="40"/>
        <v>0</v>
      </c>
      <c r="G168" s="11">
        <f t="shared" si="40"/>
        <v>0</v>
      </c>
      <c r="H168" s="11">
        <f t="shared" si="40"/>
        <v>0</v>
      </c>
      <c r="I168" s="15"/>
      <c r="J168" s="15"/>
      <c r="K168" s="15"/>
    </row>
    <row r="169" spans="1:11" s="3" customFormat="1" ht="13.5" thickBot="1">
      <c r="A169" s="20"/>
      <c r="B169" s="9"/>
      <c r="C169" s="9"/>
      <c r="D169" s="9"/>
      <c r="E169" s="9"/>
      <c r="F169" s="9"/>
      <c r="G169" s="9"/>
      <c r="H169" s="9"/>
      <c r="I169" s="15"/>
      <c r="J169" s="15"/>
      <c r="K169" s="15"/>
    </row>
    <row r="170" spans="1:11" s="3" customFormat="1" ht="13.5" thickBot="1">
      <c r="A170" s="8"/>
      <c r="B170" s="7"/>
      <c r="C170" s="7"/>
      <c r="D170" s="7"/>
      <c r="E170" s="7"/>
      <c r="F170" s="7"/>
      <c r="G170" s="5">
        <f>SUM(B170:F170)</f>
        <v>0</v>
      </c>
      <c r="H170" s="7"/>
      <c r="I170" s="15"/>
      <c r="J170" s="15"/>
      <c r="K170" s="15"/>
    </row>
    <row r="171" spans="1:11" s="3" customFormat="1" ht="13.5" thickBot="1">
      <c r="A171" s="22" t="s">
        <v>11</v>
      </c>
      <c r="B171" s="6"/>
      <c r="C171" s="6"/>
      <c r="D171" s="6"/>
      <c r="E171" s="6"/>
      <c r="F171" s="6"/>
      <c r="G171" s="5">
        <f>SUM(B171:F171)</f>
        <v>0</v>
      </c>
      <c r="H171" s="4"/>
      <c r="I171" s="15"/>
      <c r="J171" s="15"/>
      <c r="K171" s="15"/>
    </row>
    <row r="172" spans="1:11" s="3" customFormat="1" ht="13.5" thickBot="1">
      <c r="A172" s="23" t="s">
        <v>12</v>
      </c>
      <c r="B172" s="11">
        <f>IF(ISERR(B171/B170*100),0,B171/B170*100)</f>
        <v>0</v>
      </c>
      <c r="C172" s="11">
        <f t="shared" ref="C172:H172" si="41">IF(ISERR(C171/C170*100),0,C171/C170*100)</f>
        <v>0</v>
      </c>
      <c r="D172" s="11">
        <f t="shared" si="41"/>
        <v>0</v>
      </c>
      <c r="E172" s="11">
        <f t="shared" si="41"/>
        <v>0</v>
      </c>
      <c r="F172" s="11">
        <f t="shared" si="41"/>
        <v>0</v>
      </c>
      <c r="G172" s="11">
        <f t="shared" si="41"/>
        <v>0</v>
      </c>
      <c r="H172" s="11">
        <f t="shared" si="41"/>
        <v>0</v>
      </c>
      <c r="I172" s="15"/>
      <c r="J172" s="15"/>
      <c r="K172" s="15"/>
    </row>
    <row r="173" spans="1:11" s="3" customFormat="1" ht="13.5" thickBot="1">
      <c r="A173" s="20"/>
      <c r="B173" s="9"/>
      <c r="C173" s="9"/>
      <c r="D173" s="9"/>
      <c r="E173" s="9"/>
      <c r="F173" s="9"/>
      <c r="G173" s="9"/>
      <c r="H173" s="9"/>
      <c r="I173" s="15"/>
      <c r="J173" s="15"/>
      <c r="K173" s="15"/>
    </row>
    <row r="174" spans="1:11">
      <c r="A174" s="25" t="s">
        <v>13</v>
      </c>
      <c r="B174" s="26"/>
      <c r="C174" s="26"/>
      <c r="D174" s="26"/>
      <c r="E174" s="26"/>
      <c r="F174" s="26"/>
      <c r="G174" s="26"/>
      <c r="H174" s="26"/>
      <c r="I174" s="27"/>
      <c r="J174" s="27"/>
      <c r="K174" s="27"/>
    </row>
    <row r="175" spans="1:11" ht="18" customHeight="1">
      <c r="A175" s="32" t="s">
        <v>14</v>
      </c>
      <c r="B175" s="14"/>
      <c r="C175" s="14"/>
      <c r="D175" s="14"/>
      <c r="E175" s="14"/>
      <c r="F175" s="14"/>
      <c r="G175" s="14"/>
      <c r="H175" s="14"/>
      <c r="I175" s="12"/>
      <c r="J175" s="12"/>
      <c r="K175" s="12"/>
    </row>
    <row r="176" spans="1:11" ht="12.75" customHeight="1">
      <c r="A176" s="676" t="s">
        <v>15</v>
      </c>
      <c r="B176" s="676"/>
      <c r="C176" s="676"/>
      <c r="D176" s="676"/>
      <c r="E176" s="676"/>
      <c r="F176" s="676"/>
      <c r="G176" s="676"/>
      <c r="H176" s="676"/>
      <c r="I176" s="676"/>
      <c r="J176" s="28"/>
      <c r="K176" s="28"/>
    </row>
    <row r="177" spans="1:11" ht="12.75" customHeight="1">
      <c r="A177" s="676" t="s">
        <v>16</v>
      </c>
      <c r="B177" s="676"/>
      <c r="C177" s="676"/>
      <c r="D177" s="676"/>
      <c r="E177" s="676"/>
      <c r="F177" s="676"/>
      <c r="G177" s="676"/>
      <c r="H177" s="676"/>
      <c r="I177" s="676"/>
      <c r="J177" s="28"/>
      <c r="K177" s="28"/>
    </row>
    <row r="178" spans="1:11">
      <c r="A178" s="676" t="s">
        <v>433</v>
      </c>
      <c r="B178" s="676"/>
      <c r="C178" s="676"/>
      <c r="D178" s="676"/>
      <c r="E178" s="676"/>
      <c r="F178" s="676"/>
      <c r="G178" s="676"/>
      <c r="H178" s="676"/>
      <c r="I178" s="676"/>
      <c r="J178" s="676"/>
      <c r="K178" s="676"/>
    </row>
    <row r="179" spans="1:11">
      <c r="A179" s="676" t="s">
        <v>463</v>
      </c>
      <c r="B179" s="676"/>
      <c r="C179" s="676"/>
      <c r="D179" s="676"/>
      <c r="E179" s="676"/>
      <c r="F179" s="676"/>
      <c r="G179" s="676"/>
      <c r="H179" s="676"/>
      <c r="I179" s="676"/>
      <c r="J179" s="676"/>
      <c r="K179" s="29"/>
    </row>
    <row r="180" spans="1:11">
      <c r="A180" s="693"/>
      <c r="B180" s="693"/>
      <c r="C180" s="693"/>
      <c r="D180" s="693"/>
      <c r="E180" s="693"/>
      <c r="F180" s="693"/>
      <c r="G180" s="693"/>
      <c r="H180" s="693"/>
      <c r="I180" s="693"/>
    </row>
    <row r="181" spans="1:11">
      <c r="A181" s="693"/>
      <c r="B181" s="693"/>
      <c r="C181" s="693"/>
      <c r="D181" s="693"/>
      <c r="E181" s="693"/>
      <c r="F181" s="693"/>
      <c r="G181" s="693"/>
      <c r="H181" s="693"/>
      <c r="I181" s="693"/>
    </row>
    <row r="182" spans="1:11">
      <c r="A182" s="693"/>
      <c r="B182" s="693"/>
      <c r="C182" s="693"/>
      <c r="D182" s="693"/>
      <c r="E182" s="693"/>
      <c r="F182" s="693"/>
      <c r="G182" s="693"/>
      <c r="H182" s="693"/>
      <c r="I182" s="693"/>
    </row>
    <row r="183" spans="1:11" ht="15.75">
      <c r="A183" s="31"/>
      <c r="B183" s="30"/>
      <c r="C183" s="30"/>
      <c r="D183" s="30"/>
      <c r="E183" s="30"/>
      <c r="F183" s="30"/>
      <c r="G183" s="30"/>
      <c r="H183" s="30"/>
      <c r="I183" s="30"/>
    </row>
    <row r="184" spans="1:11">
      <c r="A184" s="30"/>
      <c r="B184" s="30"/>
      <c r="C184" s="30"/>
      <c r="D184" s="30"/>
      <c r="E184" s="30"/>
      <c r="F184" s="30"/>
      <c r="G184" s="30"/>
      <c r="H184" s="30"/>
      <c r="I184" s="30"/>
    </row>
    <row r="185" spans="1:11">
      <c r="A185" s="30"/>
      <c r="B185" s="30"/>
      <c r="C185" s="30"/>
      <c r="D185" s="30"/>
      <c r="E185" s="30"/>
      <c r="F185" s="30"/>
      <c r="G185" s="30"/>
      <c r="H185" s="30"/>
      <c r="I185" s="30"/>
    </row>
  </sheetData>
  <mergeCells count="9">
    <mergeCell ref="A180:I180"/>
    <mergeCell ref="A181:I181"/>
    <mergeCell ref="A182:I182"/>
    <mergeCell ref="A9:H9"/>
    <mergeCell ref="B10:C10"/>
    <mergeCell ref="A176:I176"/>
    <mergeCell ref="A177:I177"/>
    <mergeCell ref="A178:K178"/>
    <mergeCell ref="A179:J179"/>
  </mergeCells>
  <dataValidations count="1">
    <dataValidation operator="greaterThan" allowBlank="1" showInputMessage="1" showErrorMessage="1" sqref="B10:C10"/>
  </dataValidations>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LISTAS!$C$1:$C$367</xm:f>
          </x14:formula1>
          <xm:sqref>A18 A22 A26 A30 A34 A38 A42 A46 A50 A54 A58 A62 A66 A70 A74 A78 A82 A86 A90 A94 A98 A102 A106 A110 A114 A118 A122 A126 A130 A134 A138 A142 A146 A150 A154 A158 A162 A166 A170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5"/>
  <sheetViews>
    <sheetView workbookViewId="0">
      <selection activeCell="A5" sqref="A5"/>
    </sheetView>
  </sheetViews>
  <sheetFormatPr defaultRowHeight="12.75"/>
  <cols>
    <col min="1" max="1" width="46.42578125" style="33" customWidth="1"/>
    <col min="2" max="2" width="11.28515625" style="34" customWidth="1"/>
    <col min="3" max="8" width="10.85546875" style="34" customWidth="1"/>
    <col min="9" max="16384" width="9.140625" style="33"/>
  </cols>
  <sheetData>
    <row r="1" spans="1:11" s="42" customFormat="1">
      <c r="B1" s="44"/>
      <c r="C1" s="44"/>
      <c r="D1" s="44"/>
      <c r="E1" s="44"/>
      <c r="F1" s="44"/>
      <c r="G1" s="44"/>
      <c r="H1" s="44"/>
    </row>
    <row r="2" spans="1:11" s="42" customFormat="1" ht="15.75">
      <c r="A2" s="674" t="s">
        <v>475</v>
      </c>
      <c r="B2" s="44"/>
      <c r="C2" s="44"/>
      <c r="D2" s="44"/>
      <c r="E2" s="44"/>
      <c r="F2" s="44"/>
      <c r="G2" s="44"/>
      <c r="H2" s="44"/>
    </row>
    <row r="3" spans="1:11" s="42" customFormat="1" ht="15.75">
      <c r="A3" s="674" t="s">
        <v>476</v>
      </c>
      <c r="B3" s="44"/>
      <c r="C3" s="44"/>
      <c r="D3" s="44"/>
      <c r="E3" s="44"/>
      <c r="F3" s="44"/>
      <c r="G3" s="44"/>
      <c r="H3" s="44"/>
    </row>
    <row r="4" spans="1:11" s="42" customFormat="1" ht="15.75">
      <c r="A4" s="674" t="s">
        <v>477</v>
      </c>
      <c r="B4" s="44"/>
      <c r="C4" s="44"/>
      <c r="D4" s="44"/>
      <c r="E4" s="44"/>
      <c r="F4" s="44"/>
      <c r="G4" s="44"/>
      <c r="H4" s="44"/>
    </row>
    <row r="5" spans="1:11" s="42" customFormat="1" ht="15.75">
      <c r="A5" s="675" t="s">
        <v>478</v>
      </c>
      <c r="B5" s="44"/>
      <c r="C5" s="44"/>
      <c r="D5" s="44"/>
      <c r="E5" s="44"/>
      <c r="F5" s="44"/>
      <c r="G5" s="44"/>
      <c r="H5" s="44"/>
    </row>
    <row r="6" spans="1:11" s="42" customFormat="1">
      <c r="B6" s="44"/>
      <c r="C6" s="44"/>
      <c r="D6" s="44"/>
      <c r="E6" s="44"/>
      <c r="F6" s="44"/>
      <c r="G6" s="44"/>
      <c r="H6" s="44"/>
    </row>
    <row r="7" spans="1:11" s="42" customFormat="1">
      <c r="B7" s="44"/>
      <c r="C7" s="44"/>
      <c r="D7" s="44"/>
      <c r="E7" s="44"/>
      <c r="F7" s="44"/>
      <c r="G7" s="44"/>
      <c r="H7" s="44"/>
    </row>
    <row r="8" spans="1:11" s="42" customFormat="1">
      <c r="B8" s="44"/>
      <c r="C8" s="44"/>
      <c r="D8" s="44"/>
      <c r="E8" s="44"/>
      <c r="F8" s="44"/>
      <c r="G8" s="44"/>
      <c r="H8" s="44"/>
    </row>
    <row r="9" spans="1:11" s="42" customFormat="1">
      <c r="A9" s="694" t="s">
        <v>4</v>
      </c>
      <c r="B9" s="694"/>
      <c r="C9" s="694"/>
      <c r="D9" s="694"/>
      <c r="E9" s="694"/>
      <c r="F9" s="694"/>
      <c r="G9" s="694"/>
      <c r="H9" s="694"/>
    </row>
    <row r="10" spans="1:11" s="42" customFormat="1">
      <c r="A10" s="43" t="s">
        <v>0</v>
      </c>
      <c r="B10" s="695" t="s">
        <v>454</v>
      </c>
      <c r="C10" s="695"/>
      <c r="D10" s="43"/>
      <c r="E10" s="43"/>
      <c r="F10" s="43"/>
      <c r="G10" s="43"/>
      <c r="H10" s="43"/>
    </row>
    <row r="11" spans="1:11" ht="13.5" thickBot="1">
      <c r="A11" s="673" t="s">
        <v>470</v>
      </c>
      <c r="B11" s="46"/>
      <c r="C11" s="46"/>
      <c r="D11" s="46"/>
      <c r="E11" s="46"/>
      <c r="F11" s="46"/>
      <c r="G11" s="46"/>
      <c r="H11" s="46"/>
      <c r="I11" s="42"/>
      <c r="J11" s="42"/>
      <c r="K11" s="42"/>
    </row>
    <row r="12" spans="1:11" s="35" customFormat="1" ht="18.75" customHeight="1" thickBot="1">
      <c r="A12" s="47" t="s">
        <v>5</v>
      </c>
      <c r="B12" s="48" t="s">
        <v>6</v>
      </c>
      <c r="C12" s="48" t="s">
        <v>3</v>
      </c>
      <c r="D12" s="48" t="s">
        <v>7</v>
      </c>
      <c r="E12" s="48" t="s">
        <v>8</v>
      </c>
      <c r="F12" s="48" t="s">
        <v>9</v>
      </c>
      <c r="G12" s="48" t="s">
        <v>2</v>
      </c>
      <c r="H12" s="48" t="s">
        <v>10</v>
      </c>
      <c r="I12" s="45"/>
      <c r="J12" s="45"/>
      <c r="K12" s="45"/>
    </row>
    <row r="13" spans="1:11" s="35" customFormat="1" ht="13.5" thickBot="1">
      <c r="A13" s="49"/>
      <c r="B13" s="40"/>
      <c r="C13" s="40"/>
      <c r="D13" s="40"/>
      <c r="E13" s="40"/>
      <c r="F13" s="40"/>
      <c r="G13" s="40"/>
      <c r="H13" s="40"/>
      <c r="I13" s="45"/>
      <c r="J13" s="45"/>
      <c r="K13" s="45"/>
    </row>
    <row r="14" spans="1:11" s="35" customFormat="1" ht="13.5" thickBot="1">
      <c r="A14" s="50" t="e">
        <f>#REF!</f>
        <v>#REF!</v>
      </c>
      <c r="B14" s="37">
        <f>B18+B22+B26+B30+B34+B38+B42+B46+B50+B54+B58+B62+B66+B70+B74+B78+B82+B86+B90+B94+B98+B102+B106+B110+B114+B118+B122+B126+B130+B134+B138+B142+B146+B150+B154+B158+B162+B166+B170</f>
        <v>1264</v>
      </c>
      <c r="C14" s="666">
        <f t="shared" ref="C14:H14" si="0">C18+C22+C26+C30+C34+C38+C42+C46+C50+C54+C58+C62+C66+C70+C74+C78+C82+C86+C90+C94+C98+C102+C106+C110+C114+C118+C122+C126+C130+C134+C138+C142+C146+C150+C154+C158+C162+C166+C170</f>
        <v>4180</v>
      </c>
      <c r="D14" s="666">
        <f t="shared" si="0"/>
        <v>1906</v>
      </c>
      <c r="E14" s="666">
        <f t="shared" si="0"/>
        <v>18158</v>
      </c>
      <c r="F14" s="666">
        <f t="shared" si="0"/>
        <v>1059</v>
      </c>
      <c r="G14" s="666">
        <f t="shared" si="0"/>
        <v>26567</v>
      </c>
      <c r="H14" s="666">
        <f t="shared" si="0"/>
        <v>6987</v>
      </c>
      <c r="I14" s="45"/>
      <c r="J14" s="45"/>
      <c r="K14" s="45"/>
    </row>
    <row r="15" spans="1:11" s="35" customFormat="1" ht="13.5" thickBot="1">
      <c r="A15" s="51" t="s">
        <v>11</v>
      </c>
      <c r="B15" s="666">
        <f>B19+B23+B27+B31+B35+B39+B43+B47+B51+B55+B59+B63+B67+B71+B75+B79+B83+B87+B91+B95+B99+B103+B107+B111+B115+B119+B123+B127+B131+B135+B139+B143+B147+B151+B155+B159+B163+B167+B171</f>
        <v>825</v>
      </c>
      <c r="C15" s="666">
        <f t="shared" ref="C15:H15" si="1">C19+C23+C27+C31+C35+C39+C43+C47+C51+C55+C59+C63+C67+C71+C75+C79+C83+C87+C91+C95+C99+C103+C107+C111+C115+C119+C123+C127+C131+C135+C139+C143+C147+C151+C155+C159+C163+C167+C171</f>
        <v>3702</v>
      </c>
      <c r="D15" s="666">
        <f t="shared" si="1"/>
        <v>1781</v>
      </c>
      <c r="E15" s="666">
        <f t="shared" si="1"/>
        <v>17396</v>
      </c>
      <c r="F15" s="666">
        <f t="shared" si="1"/>
        <v>1015</v>
      </c>
      <c r="G15" s="666">
        <f t="shared" si="1"/>
        <v>24719</v>
      </c>
      <c r="H15" s="666">
        <f t="shared" si="1"/>
        <v>6705</v>
      </c>
      <c r="I15" s="45"/>
      <c r="J15" s="45"/>
      <c r="K15" s="45"/>
    </row>
    <row r="16" spans="1:11" s="35" customFormat="1" ht="13.5" thickBot="1">
      <c r="A16" s="52" t="s">
        <v>12</v>
      </c>
      <c r="B16" s="41">
        <f>IF(ISERR(B15/B14*100),0,B15/B14*100)</f>
        <v>65.26898734177216</v>
      </c>
      <c r="C16" s="41">
        <f t="shared" ref="C16:H16" si="2">IF(ISERR(C15/C14*100),0,C15/C14*100)</f>
        <v>88.564593301435394</v>
      </c>
      <c r="D16" s="41">
        <f t="shared" si="2"/>
        <v>93.441762854144798</v>
      </c>
      <c r="E16" s="41">
        <f t="shared" si="2"/>
        <v>95.803502588390785</v>
      </c>
      <c r="F16" s="41">
        <f t="shared" si="2"/>
        <v>95.845136921624174</v>
      </c>
      <c r="G16" s="41">
        <f t="shared" si="2"/>
        <v>93.044001957315473</v>
      </c>
      <c r="H16" s="41">
        <f t="shared" si="2"/>
        <v>95.963933018462853</v>
      </c>
      <c r="I16" s="45"/>
      <c r="J16" s="45"/>
      <c r="K16" s="45"/>
    </row>
    <row r="17" spans="1:11" s="35" customFormat="1" ht="13.5" thickBot="1">
      <c r="A17" s="49"/>
      <c r="B17" s="40"/>
      <c r="C17" s="40"/>
      <c r="D17" s="40"/>
      <c r="E17" s="40"/>
      <c r="F17" s="40"/>
      <c r="G17" s="40"/>
      <c r="H17" s="40"/>
      <c r="I17" s="45"/>
      <c r="J17" s="45"/>
      <c r="K17" s="45"/>
    </row>
    <row r="18" spans="1:11" s="35" customFormat="1" ht="13.5" thickBot="1">
      <c r="A18" s="8" t="s">
        <v>41</v>
      </c>
      <c r="B18" s="113">
        <v>17</v>
      </c>
      <c r="C18" s="113">
        <v>62</v>
      </c>
      <c r="D18" s="113">
        <v>17</v>
      </c>
      <c r="E18" s="113">
        <v>226</v>
      </c>
      <c r="F18" s="113">
        <v>13</v>
      </c>
      <c r="G18" s="112">
        <v>335</v>
      </c>
      <c r="H18" s="113">
        <v>91</v>
      </c>
      <c r="I18" s="45"/>
      <c r="J18" s="45"/>
      <c r="K18" s="45"/>
    </row>
    <row r="19" spans="1:11" s="35" customFormat="1" ht="13.5" thickBot="1">
      <c r="A19" s="51" t="s">
        <v>11</v>
      </c>
      <c r="B19" s="114">
        <v>11</v>
      </c>
      <c r="C19" s="114">
        <v>51</v>
      </c>
      <c r="D19" s="114">
        <v>16</v>
      </c>
      <c r="E19" s="114">
        <v>225</v>
      </c>
      <c r="F19" s="114">
        <v>13</v>
      </c>
      <c r="G19" s="112">
        <v>316</v>
      </c>
      <c r="H19" s="115">
        <v>84</v>
      </c>
      <c r="I19" s="45"/>
      <c r="J19" s="45"/>
      <c r="K19" s="45"/>
    </row>
    <row r="20" spans="1:11" s="35" customFormat="1" ht="13.5" thickBot="1">
      <c r="A20" s="52" t="s">
        <v>12</v>
      </c>
      <c r="B20" s="41">
        <f>IF(ISERR(B19/B18*100),0,B19/B18*100)</f>
        <v>64.705882352941174</v>
      </c>
      <c r="C20" s="41">
        <f t="shared" ref="C20:H20" si="3">IF(ISERR(C19/C18*100),0,C19/C18*100)</f>
        <v>82.258064516129039</v>
      </c>
      <c r="D20" s="41">
        <f t="shared" si="3"/>
        <v>94.117647058823522</v>
      </c>
      <c r="E20" s="41">
        <f t="shared" si="3"/>
        <v>99.557522123893804</v>
      </c>
      <c r="F20" s="41">
        <f t="shared" si="3"/>
        <v>100</v>
      </c>
      <c r="G20" s="41">
        <f t="shared" si="3"/>
        <v>94.328358208955223</v>
      </c>
      <c r="H20" s="41">
        <f t="shared" si="3"/>
        <v>92.307692307692307</v>
      </c>
      <c r="I20" s="45"/>
      <c r="J20" s="45"/>
      <c r="K20" s="45"/>
    </row>
    <row r="21" spans="1:11" s="35" customFormat="1" ht="10.5" customHeight="1" thickBot="1">
      <c r="A21" s="49"/>
      <c r="B21" s="40"/>
      <c r="C21" s="40"/>
      <c r="D21" s="40"/>
      <c r="E21" s="40"/>
      <c r="F21" s="40"/>
      <c r="G21" s="40"/>
      <c r="H21" s="40"/>
      <c r="I21" s="45"/>
      <c r="J21" s="45"/>
      <c r="K21" s="45"/>
    </row>
    <row r="22" spans="1:11" s="35" customFormat="1" ht="15.75" customHeight="1" thickBot="1">
      <c r="A22" s="8" t="s">
        <v>60</v>
      </c>
      <c r="B22" s="118">
        <v>8</v>
      </c>
      <c r="C22" s="118">
        <v>28</v>
      </c>
      <c r="D22" s="118">
        <v>12</v>
      </c>
      <c r="E22" s="118">
        <v>150</v>
      </c>
      <c r="F22" s="118">
        <v>8</v>
      </c>
      <c r="G22" s="117">
        <v>206</v>
      </c>
      <c r="H22" s="118">
        <v>54</v>
      </c>
      <c r="I22" s="45"/>
      <c r="J22" s="45"/>
      <c r="K22" s="45"/>
    </row>
    <row r="23" spans="1:11" s="35" customFormat="1" ht="15.75" customHeight="1" thickBot="1">
      <c r="A23" s="51" t="s">
        <v>11</v>
      </c>
      <c r="B23" s="119">
        <v>6</v>
      </c>
      <c r="C23" s="119">
        <v>24</v>
      </c>
      <c r="D23" s="119">
        <v>11</v>
      </c>
      <c r="E23" s="119">
        <v>142</v>
      </c>
      <c r="F23" s="119">
        <v>8</v>
      </c>
      <c r="G23" s="117">
        <v>191</v>
      </c>
      <c r="H23" s="120">
        <v>51</v>
      </c>
      <c r="I23" s="45"/>
      <c r="J23" s="45"/>
      <c r="K23" s="45"/>
    </row>
    <row r="24" spans="1:11" s="35" customFormat="1" ht="13.5" thickBot="1">
      <c r="A24" s="52" t="s">
        <v>12</v>
      </c>
      <c r="B24" s="41">
        <f>IF(ISERR(B23/B22*100),0,B23/B22*100)</f>
        <v>75</v>
      </c>
      <c r="C24" s="41">
        <f t="shared" ref="C24:H24" si="4">IF(ISERR(C23/C22*100),0,C23/C22*100)</f>
        <v>85.714285714285708</v>
      </c>
      <c r="D24" s="41">
        <f t="shared" si="4"/>
        <v>91.666666666666657</v>
      </c>
      <c r="E24" s="41">
        <f t="shared" si="4"/>
        <v>94.666666666666671</v>
      </c>
      <c r="F24" s="41">
        <f t="shared" si="4"/>
        <v>100</v>
      </c>
      <c r="G24" s="41">
        <f t="shared" si="4"/>
        <v>92.71844660194175</v>
      </c>
      <c r="H24" s="41">
        <f t="shared" si="4"/>
        <v>94.444444444444443</v>
      </c>
      <c r="I24" s="45"/>
      <c r="J24" s="45"/>
      <c r="K24" s="45"/>
    </row>
    <row r="25" spans="1:11" s="35" customFormat="1" ht="10.5" customHeight="1" thickBot="1">
      <c r="A25" s="49"/>
      <c r="B25" s="40"/>
      <c r="C25" s="40"/>
      <c r="D25" s="40"/>
      <c r="E25" s="40"/>
      <c r="F25" s="40"/>
      <c r="G25" s="40"/>
      <c r="H25" s="40"/>
      <c r="I25" s="45"/>
      <c r="J25" s="45"/>
      <c r="K25" s="45"/>
    </row>
    <row r="26" spans="1:11" s="35" customFormat="1" ht="13.5" thickBot="1">
      <c r="A26" s="8" t="s">
        <v>84</v>
      </c>
      <c r="B26" s="122">
        <v>22</v>
      </c>
      <c r="C26" s="122">
        <v>47</v>
      </c>
      <c r="D26" s="122">
        <v>33</v>
      </c>
      <c r="E26" s="122">
        <v>269</v>
      </c>
      <c r="F26" s="122">
        <v>19</v>
      </c>
      <c r="G26" s="121">
        <v>390</v>
      </c>
      <c r="H26" s="122">
        <v>104</v>
      </c>
      <c r="I26" s="45"/>
      <c r="J26" s="45"/>
      <c r="K26" s="45"/>
    </row>
    <row r="27" spans="1:11" s="35" customFormat="1" ht="13.5" thickBot="1">
      <c r="A27" s="51" t="s">
        <v>11</v>
      </c>
      <c r="B27" s="123">
        <v>18</v>
      </c>
      <c r="C27" s="123">
        <v>45</v>
      </c>
      <c r="D27" s="123">
        <v>32</v>
      </c>
      <c r="E27" s="123">
        <v>265</v>
      </c>
      <c r="F27" s="123">
        <v>19</v>
      </c>
      <c r="G27" s="121">
        <v>379</v>
      </c>
      <c r="H27" s="124">
        <v>103</v>
      </c>
      <c r="I27" s="45"/>
      <c r="J27" s="45"/>
      <c r="K27" s="45"/>
    </row>
    <row r="28" spans="1:11" s="35" customFormat="1" ht="13.5" thickBot="1">
      <c r="A28" s="52" t="s">
        <v>12</v>
      </c>
      <c r="B28" s="41">
        <f>IF(ISERR(B27/B26*100),0,B27/B26*100)</f>
        <v>81.818181818181827</v>
      </c>
      <c r="C28" s="41">
        <f t="shared" ref="C28:H28" si="5">IF(ISERR(C27/C26*100),0,C27/C26*100)</f>
        <v>95.744680851063833</v>
      </c>
      <c r="D28" s="41">
        <f t="shared" si="5"/>
        <v>96.969696969696969</v>
      </c>
      <c r="E28" s="41">
        <f t="shared" si="5"/>
        <v>98.513011152416354</v>
      </c>
      <c r="F28" s="41">
        <f t="shared" si="5"/>
        <v>100</v>
      </c>
      <c r="G28" s="41">
        <f t="shared" si="5"/>
        <v>97.179487179487182</v>
      </c>
      <c r="H28" s="41">
        <f t="shared" si="5"/>
        <v>99.038461538461547</v>
      </c>
      <c r="I28" s="45"/>
      <c r="J28" s="45"/>
      <c r="K28" s="45"/>
    </row>
    <row r="29" spans="1:11" s="35" customFormat="1" ht="10.5" customHeight="1" thickBot="1">
      <c r="A29" s="49"/>
      <c r="B29" s="40"/>
      <c r="C29" s="40"/>
      <c r="D29" s="40"/>
      <c r="E29" s="40"/>
      <c r="F29" s="40"/>
      <c r="G29" s="40"/>
      <c r="H29" s="40"/>
      <c r="I29" s="45"/>
      <c r="J29" s="45"/>
      <c r="K29" s="45"/>
    </row>
    <row r="30" spans="1:11" s="35" customFormat="1" ht="13.5" thickBot="1">
      <c r="A30" s="8" t="s">
        <v>135</v>
      </c>
      <c r="B30" s="39">
        <v>6</v>
      </c>
      <c r="C30" s="39">
        <v>12</v>
      </c>
      <c r="D30" s="39">
        <v>9</v>
      </c>
      <c r="E30" s="39">
        <v>64</v>
      </c>
      <c r="F30" s="39">
        <v>10</v>
      </c>
      <c r="G30" s="37">
        <v>101</v>
      </c>
      <c r="H30" s="39">
        <v>28</v>
      </c>
      <c r="I30" s="45"/>
      <c r="J30" s="45"/>
      <c r="K30" s="45"/>
    </row>
    <row r="31" spans="1:11" s="35" customFormat="1" ht="13.5" thickBot="1">
      <c r="A31" s="51" t="s">
        <v>11</v>
      </c>
      <c r="B31" s="38">
        <v>6</v>
      </c>
      <c r="C31" s="38">
        <v>12</v>
      </c>
      <c r="D31" s="38">
        <v>9</v>
      </c>
      <c r="E31" s="38">
        <v>64</v>
      </c>
      <c r="F31" s="38">
        <v>10</v>
      </c>
      <c r="G31" s="37">
        <v>101</v>
      </c>
      <c r="H31" s="36">
        <v>28</v>
      </c>
      <c r="I31" s="45"/>
      <c r="J31" s="45"/>
      <c r="K31" s="45"/>
    </row>
    <row r="32" spans="1:11" s="35" customFormat="1" ht="13.5" thickBot="1">
      <c r="A32" s="52" t="s">
        <v>12</v>
      </c>
      <c r="B32" s="41">
        <f>IF(ISERR(B31/B30*100),0,B31/B30*100)</f>
        <v>100</v>
      </c>
      <c r="C32" s="41">
        <f t="shared" ref="C32:H32" si="6">IF(ISERR(C31/C30*100),0,C31/C30*100)</f>
        <v>100</v>
      </c>
      <c r="D32" s="41">
        <f t="shared" si="6"/>
        <v>100</v>
      </c>
      <c r="E32" s="41">
        <f t="shared" si="6"/>
        <v>100</v>
      </c>
      <c r="F32" s="41">
        <f t="shared" si="6"/>
        <v>100</v>
      </c>
      <c r="G32" s="41">
        <f t="shared" si="6"/>
        <v>100</v>
      </c>
      <c r="H32" s="41">
        <f t="shared" si="6"/>
        <v>100</v>
      </c>
      <c r="I32" s="45"/>
      <c r="J32" s="45"/>
      <c r="K32" s="45"/>
    </row>
    <row r="33" spans="1:11" s="35" customFormat="1" ht="10.5" customHeight="1" thickBot="1">
      <c r="A33" s="49"/>
      <c r="B33" s="40"/>
      <c r="C33" s="40"/>
      <c r="D33" s="40"/>
      <c r="E33" s="40"/>
      <c r="F33" s="40"/>
      <c r="G33" s="40"/>
      <c r="H33" s="40"/>
      <c r="I33" s="45"/>
      <c r="J33" s="45"/>
      <c r="K33" s="45"/>
    </row>
    <row r="34" spans="1:11" s="35" customFormat="1" ht="13.5" thickBot="1">
      <c r="A34" s="8" t="s">
        <v>109</v>
      </c>
      <c r="B34" s="39">
        <v>39</v>
      </c>
      <c r="C34" s="39">
        <v>108</v>
      </c>
      <c r="D34" s="39">
        <v>42</v>
      </c>
      <c r="E34" s="39">
        <v>500</v>
      </c>
      <c r="F34" s="39">
        <v>43</v>
      </c>
      <c r="G34" s="37">
        <v>732</v>
      </c>
      <c r="H34" s="39">
        <v>189</v>
      </c>
      <c r="I34" s="45"/>
      <c r="J34" s="45"/>
      <c r="K34" s="45"/>
    </row>
    <row r="35" spans="1:11" s="35" customFormat="1" ht="13.5" thickBot="1">
      <c r="A35" s="51" t="s">
        <v>11</v>
      </c>
      <c r="B35" s="38">
        <v>22</v>
      </c>
      <c r="C35" s="38">
        <v>95</v>
      </c>
      <c r="D35" s="38">
        <v>38</v>
      </c>
      <c r="E35" s="38">
        <v>489</v>
      </c>
      <c r="F35" s="38">
        <v>42</v>
      </c>
      <c r="G35" s="37">
        <v>686</v>
      </c>
      <c r="H35" s="36">
        <v>182</v>
      </c>
      <c r="I35" s="45"/>
      <c r="J35" s="45"/>
      <c r="K35" s="45"/>
    </row>
    <row r="36" spans="1:11" s="35" customFormat="1" ht="13.5" thickBot="1">
      <c r="A36" s="52" t="s">
        <v>12</v>
      </c>
      <c r="B36" s="41">
        <f>IF(ISERR(B35/B34*100),0,B35/B34*100)</f>
        <v>56.410256410256409</v>
      </c>
      <c r="C36" s="41">
        <f t="shared" ref="C36:H36" si="7">IF(ISERR(C35/C34*100),0,C35/C34*100)</f>
        <v>87.962962962962962</v>
      </c>
      <c r="D36" s="41">
        <f t="shared" si="7"/>
        <v>90.476190476190482</v>
      </c>
      <c r="E36" s="41">
        <f t="shared" si="7"/>
        <v>97.8</v>
      </c>
      <c r="F36" s="41">
        <f t="shared" si="7"/>
        <v>97.674418604651152</v>
      </c>
      <c r="G36" s="41">
        <f t="shared" si="7"/>
        <v>93.715846994535525</v>
      </c>
      <c r="H36" s="41">
        <f t="shared" si="7"/>
        <v>96.296296296296291</v>
      </c>
      <c r="I36" s="45"/>
      <c r="J36" s="45"/>
      <c r="K36" s="45"/>
    </row>
    <row r="37" spans="1:11" ht="10.5" customHeight="1" thickBot="1">
      <c r="A37" s="49"/>
      <c r="B37" s="40"/>
      <c r="C37" s="40"/>
      <c r="D37" s="40"/>
      <c r="E37" s="40"/>
      <c r="F37" s="40"/>
      <c r="G37" s="40"/>
      <c r="H37" s="40"/>
      <c r="I37" s="42"/>
      <c r="J37" s="42"/>
      <c r="K37" s="42"/>
    </row>
    <row r="38" spans="1:11" s="35" customFormat="1" ht="13.5" thickBot="1">
      <c r="A38" s="8" t="s">
        <v>178</v>
      </c>
      <c r="B38" s="39">
        <v>12</v>
      </c>
      <c r="C38" s="39">
        <v>43</v>
      </c>
      <c r="D38" s="39">
        <v>16</v>
      </c>
      <c r="E38" s="39">
        <v>123</v>
      </c>
      <c r="F38" s="39">
        <v>10</v>
      </c>
      <c r="G38" s="37">
        <v>204</v>
      </c>
      <c r="H38" s="39">
        <v>48</v>
      </c>
      <c r="I38" s="45"/>
      <c r="J38" s="45"/>
      <c r="K38" s="45"/>
    </row>
    <row r="39" spans="1:11" s="35" customFormat="1" ht="13.5" thickBot="1">
      <c r="A39" s="51" t="s">
        <v>11</v>
      </c>
      <c r="B39" s="38">
        <v>10</v>
      </c>
      <c r="C39" s="38">
        <v>38</v>
      </c>
      <c r="D39" s="38">
        <v>16</v>
      </c>
      <c r="E39" s="38">
        <v>118</v>
      </c>
      <c r="F39" s="38">
        <v>10</v>
      </c>
      <c r="G39" s="37">
        <v>192</v>
      </c>
      <c r="H39" s="36">
        <v>48</v>
      </c>
      <c r="I39" s="45"/>
      <c r="J39" s="45"/>
      <c r="K39" s="45"/>
    </row>
    <row r="40" spans="1:11" s="35" customFormat="1" ht="13.5" thickBot="1">
      <c r="A40" s="52" t="s">
        <v>12</v>
      </c>
      <c r="B40" s="41">
        <f>IF(ISERR(B39/B38*100),0,B39/B38*100)</f>
        <v>83.333333333333343</v>
      </c>
      <c r="C40" s="41">
        <f t="shared" ref="C40:H40" si="8">IF(ISERR(C39/C38*100),0,C39/C38*100)</f>
        <v>88.372093023255815</v>
      </c>
      <c r="D40" s="41">
        <f t="shared" si="8"/>
        <v>100</v>
      </c>
      <c r="E40" s="41">
        <f t="shared" si="8"/>
        <v>95.934959349593498</v>
      </c>
      <c r="F40" s="41">
        <f t="shared" si="8"/>
        <v>100</v>
      </c>
      <c r="G40" s="41">
        <f t="shared" si="8"/>
        <v>94.117647058823522</v>
      </c>
      <c r="H40" s="41">
        <f t="shared" si="8"/>
        <v>100</v>
      </c>
      <c r="I40" s="45"/>
      <c r="J40" s="45"/>
      <c r="K40" s="45"/>
    </row>
    <row r="41" spans="1:11" ht="10.5" customHeight="1" thickBot="1">
      <c r="A41" s="49"/>
      <c r="B41" s="40"/>
      <c r="C41" s="40"/>
      <c r="D41" s="40"/>
      <c r="E41" s="40"/>
      <c r="F41" s="40"/>
      <c r="G41" s="40"/>
      <c r="H41" s="40"/>
      <c r="I41" s="42"/>
      <c r="J41" s="42"/>
      <c r="K41" s="42"/>
    </row>
    <row r="42" spans="1:11" s="35" customFormat="1" ht="13.5" thickBot="1">
      <c r="A42" s="8" t="s">
        <v>211</v>
      </c>
      <c r="B42" s="39">
        <v>24</v>
      </c>
      <c r="C42" s="39">
        <v>77</v>
      </c>
      <c r="D42" s="39">
        <v>32</v>
      </c>
      <c r="E42" s="39">
        <v>340</v>
      </c>
      <c r="F42" s="39">
        <v>26</v>
      </c>
      <c r="G42" s="37">
        <v>499</v>
      </c>
      <c r="H42" s="39">
        <v>138</v>
      </c>
      <c r="I42" s="45"/>
      <c r="J42" s="45"/>
      <c r="K42" s="45"/>
    </row>
    <row r="43" spans="1:11" s="35" customFormat="1" ht="13.5" thickBot="1">
      <c r="A43" s="51" t="s">
        <v>11</v>
      </c>
      <c r="B43" s="38">
        <v>16</v>
      </c>
      <c r="C43" s="38">
        <v>66</v>
      </c>
      <c r="D43" s="38">
        <v>30</v>
      </c>
      <c r="E43" s="38">
        <v>319</v>
      </c>
      <c r="F43" s="38">
        <v>25</v>
      </c>
      <c r="G43" s="37">
        <v>456</v>
      </c>
      <c r="H43" s="36">
        <v>136</v>
      </c>
      <c r="I43" s="45"/>
      <c r="J43" s="45"/>
      <c r="K43" s="45"/>
    </row>
    <row r="44" spans="1:11" s="35" customFormat="1" ht="13.5" thickBot="1">
      <c r="A44" s="52" t="s">
        <v>12</v>
      </c>
      <c r="B44" s="41">
        <f>IF(ISERR(B43/B42*100),0,B43/B42*100)</f>
        <v>66.666666666666657</v>
      </c>
      <c r="C44" s="41">
        <f t="shared" ref="C44:H44" si="9">IF(ISERR(C43/C42*100),0,C43/C42*100)</f>
        <v>85.714285714285708</v>
      </c>
      <c r="D44" s="41">
        <f t="shared" si="9"/>
        <v>93.75</v>
      </c>
      <c r="E44" s="41">
        <f t="shared" si="9"/>
        <v>93.82352941176471</v>
      </c>
      <c r="F44" s="41">
        <f t="shared" si="9"/>
        <v>96.15384615384616</v>
      </c>
      <c r="G44" s="41">
        <f t="shared" si="9"/>
        <v>91.38276553106212</v>
      </c>
      <c r="H44" s="41">
        <f t="shared" si="9"/>
        <v>98.550724637681171</v>
      </c>
      <c r="I44" s="45"/>
      <c r="J44" s="45"/>
      <c r="K44" s="45"/>
    </row>
    <row r="45" spans="1:11" s="35" customFormat="1" ht="13.5" thickBot="1">
      <c r="A45" s="49"/>
      <c r="B45" s="40"/>
      <c r="C45" s="40"/>
      <c r="D45" s="40"/>
      <c r="E45" s="40"/>
      <c r="F45" s="40"/>
      <c r="G45" s="40"/>
      <c r="H45" s="40"/>
      <c r="I45" s="45"/>
      <c r="J45" s="45"/>
      <c r="K45" s="45"/>
    </row>
    <row r="46" spans="1:11" s="35" customFormat="1" ht="13.5" thickBot="1">
      <c r="A46" s="8" t="s">
        <v>252</v>
      </c>
      <c r="B46" s="39">
        <v>24</v>
      </c>
      <c r="C46" s="39">
        <v>80</v>
      </c>
      <c r="D46" s="39">
        <v>46</v>
      </c>
      <c r="E46" s="39">
        <v>414</v>
      </c>
      <c r="F46" s="39">
        <v>37</v>
      </c>
      <c r="G46" s="37">
        <v>601</v>
      </c>
      <c r="H46" s="39">
        <v>176</v>
      </c>
      <c r="I46" s="45"/>
      <c r="J46" s="45"/>
      <c r="K46" s="45"/>
    </row>
    <row r="47" spans="1:11" s="35" customFormat="1" ht="13.5" thickBot="1">
      <c r="A47" s="51" t="s">
        <v>11</v>
      </c>
      <c r="B47" s="38">
        <v>18</v>
      </c>
      <c r="C47" s="38">
        <v>74</v>
      </c>
      <c r="D47" s="38">
        <v>46</v>
      </c>
      <c r="E47" s="38">
        <v>396</v>
      </c>
      <c r="F47" s="38">
        <v>36</v>
      </c>
      <c r="G47" s="37">
        <v>570</v>
      </c>
      <c r="H47" s="36">
        <v>174</v>
      </c>
      <c r="I47" s="45"/>
      <c r="J47" s="45"/>
      <c r="K47" s="45"/>
    </row>
    <row r="48" spans="1:11" s="35" customFormat="1" ht="13.5" thickBot="1">
      <c r="A48" s="52" t="s">
        <v>12</v>
      </c>
      <c r="B48" s="41">
        <f>IF(ISERR(B47/B46*100),0,B47/B46*100)</f>
        <v>75</v>
      </c>
      <c r="C48" s="41">
        <f t="shared" ref="C48:H48" si="10">IF(ISERR(C47/C46*100),0,C47/C46*100)</f>
        <v>92.5</v>
      </c>
      <c r="D48" s="41">
        <f t="shared" si="10"/>
        <v>100</v>
      </c>
      <c r="E48" s="41">
        <f t="shared" si="10"/>
        <v>95.652173913043484</v>
      </c>
      <c r="F48" s="41">
        <f t="shared" si="10"/>
        <v>97.297297297297305</v>
      </c>
      <c r="G48" s="41">
        <f t="shared" si="10"/>
        <v>94.841930116472554</v>
      </c>
      <c r="H48" s="41">
        <f t="shared" si="10"/>
        <v>98.86363636363636</v>
      </c>
      <c r="I48" s="45"/>
      <c r="J48" s="45"/>
      <c r="K48" s="45"/>
    </row>
    <row r="49" spans="1:21" s="35" customFormat="1" ht="13.5" thickBot="1">
      <c r="A49" s="49"/>
      <c r="B49" s="40"/>
      <c r="C49" s="40"/>
      <c r="D49" s="40"/>
      <c r="E49" s="40"/>
      <c r="F49" s="40"/>
      <c r="G49" s="40"/>
      <c r="H49" s="40"/>
      <c r="I49" s="45"/>
      <c r="J49" s="45"/>
      <c r="K49" s="45"/>
      <c r="U49" s="10"/>
    </row>
    <row r="50" spans="1:21" s="35" customFormat="1" ht="13.5" thickBot="1">
      <c r="A50" s="8" t="s">
        <v>266</v>
      </c>
      <c r="B50" s="126">
        <v>37</v>
      </c>
      <c r="C50" s="126">
        <v>119</v>
      </c>
      <c r="D50" s="126">
        <v>57</v>
      </c>
      <c r="E50" s="126">
        <v>603</v>
      </c>
      <c r="F50" s="126">
        <v>32</v>
      </c>
      <c r="G50" s="125">
        <v>848</v>
      </c>
      <c r="H50" s="126">
        <v>224</v>
      </c>
      <c r="I50" s="45"/>
      <c r="J50" s="45"/>
      <c r="K50" s="45"/>
      <c r="U50" s="10"/>
    </row>
    <row r="51" spans="1:21" s="35" customFormat="1" ht="13.5" thickBot="1">
      <c r="A51" s="51" t="s">
        <v>11</v>
      </c>
      <c r="B51" s="127">
        <v>26</v>
      </c>
      <c r="C51" s="127">
        <v>111</v>
      </c>
      <c r="D51" s="127">
        <v>54</v>
      </c>
      <c r="E51" s="127">
        <v>601</v>
      </c>
      <c r="F51" s="127">
        <v>31</v>
      </c>
      <c r="G51" s="125">
        <v>823</v>
      </c>
      <c r="H51" s="128">
        <v>222</v>
      </c>
      <c r="I51" s="45"/>
      <c r="J51" s="45"/>
      <c r="K51" s="45"/>
      <c r="U51" s="10"/>
    </row>
    <row r="52" spans="1:21" s="35" customFormat="1" ht="13.5" thickBot="1">
      <c r="A52" s="52" t="s">
        <v>12</v>
      </c>
      <c r="B52" s="41">
        <f>IF(ISERR(B51/B50*100),0,B51/B50*100)</f>
        <v>70.270270270270274</v>
      </c>
      <c r="C52" s="41">
        <f t="shared" ref="C52:H52" si="11">IF(ISERR(C51/C50*100),0,C51/C50*100)</f>
        <v>93.277310924369743</v>
      </c>
      <c r="D52" s="41">
        <f t="shared" si="11"/>
        <v>94.73684210526315</v>
      </c>
      <c r="E52" s="41">
        <f t="shared" si="11"/>
        <v>99.668325041459369</v>
      </c>
      <c r="F52" s="41">
        <f t="shared" si="11"/>
        <v>96.875</v>
      </c>
      <c r="G52" s="41">
        <f t="shared" si="11"/>
        <v>97.051886792452834</v>
      </c>
      <c r="H52" s="41">
        <f t="shared" si="11"/>
        <v>99.107142857142861</v>
      </c>
      <c r="I52" s="45"/>
      <c r="J52" s="45"/>
      <c r="K52" s="45"/>
      <c r="U52" s="10"/>
    </row>
    <row r="53" spans="1:21" s="35" customFormat="1" ht="13.5" thickBot="1">
      <c r="A53" s="49"/>
      <c r="B53" s="40"/>
      <c r="C53" s="40"/>
      <c r="D53" s="40"/>
      <c r="E53" s="40"/>
      <c r="F53" s="40"/>
      <c r="G53" s="40"/>
      <c r="H53" s="40"/>
      <c r="I53" s="45"/>
      <c r="J53" s="45"/>
      <c r="K53" s="45"/>
    </row>
    <row r="54" spans="1:21" s="35" customFormat="1" ht="13.5" thickBot="1">
      <c r="A54" s="8" t="s">
        <v>267</v>
      </c>
      <c r="B54" s="130">
        <v>86</v>
      </c>
      <c r="C54" s="130">
        <v>345</v>
      </c>
      <c r="D54" s="130">
        <v>171</v>
      </c>
      <c r="E54" s="130">
        <v>1668</v>
      </c>
      <c r="F54" s="130">
        <v>100</v>
      </c>
      <c r="G54" s="129">
        <v>2370</v>
      </c>
      <c r="H54" s="130">
        <v>638</v>
      </c>
      <c r="I54" s="45"/>
      <c r="J54" s="45"/>
      <c r="K54" s="45"/>
    </row>
    <row r="55" spans="1:21" s="35" customFormat="1" ht="13.5" thickBot="1">
      <c r="A55" s="51" t="s">
        <v>11</v>
      </c>
      <c r="B55" s="131">
        <v>35</v>
      </c>
      <c r="C55" s="131">
        <v>275</v>
      </c>
      <c r="D55" s="131">
        <v>139</v>
      </c>
      <c r="E55" s="131">
        <v>1392</v>
      </c>
      <c r="F55" s="131">
        <v>88</v>
      </c>
      <c r="G55" s="129">
        <v>1929</v>
      </c>
      <c r="H55" s="132">
        <v>534</v>
      </c>
      <c r="I55" s="45"/>
      <c r="J55" s="45"/>
      <c r="K55" s="45"/>
    </row>
    <row r="56" spans="1:21" s="35" customFormat="1" ht="13.5" thickBot="1">
      <c r="A56" s="52" t="s">
        <v>12</v>
      </c>
      <c r="B56" s="41">
        <f>IF(ISERR(B55/B54*100),0,B55/B54*100)</f>
        <v>40.697674418604649</v>
      </c>
      <c r="C56" s="41">
        <f t="shared" ref="C56:H56" si="12">IF(ISERR(C55/C54*100),0,C55/C54*100)</f>
        <v>79.710144927536234</v>
      </c>
      <c r="D56" s="41">
        <f t="shared" si="12"/>
        <v>81.286549707602347</v>
      </c>
      <c r="E56" s="41">
        <f t="shared" si="12"/>
        <v>83.453237410071949</v>
      </c>
      <c r="F56" s="41">
        <f t="shared" si="12"/>
        <v>88</v>
      </c>
      <c r="G56" s="41">
        <f t="shared" si="12"/>
        <v>81.392405063291136</v>
      </c>
      <c r="H56" s="41">
        <f t="shared" si="12"/>
        <v>83.699059561128536</v>
      </c>
      <c r="I56" s="45"/>
      <c r="J56" s="45"/>
      <c r="K56" s="45"/>
    </row>
    <row r="57" spans="1:21" s="35" customFormat="1" ht="13.5" thickBot="1">
      <c r="A57" s="49"/>
      <c r="B57" s="40"/>
      <c r="C57" s="40"/>
      <c r="D57" s="40"/>
      <c r="E57" s="40"/>
      <c r="F57" s="40"/>
      <c r="G57" s="40"/>
      <c r="H57" s="40"/>
      <c r="I57" s="45"/>
      <c r="J57" s="45"/>
      <c r="K57" s="45"/>
    </row>
    <row r="58" spans="1:21" s="35" customFormat="1" ht="13.5" thickBot="1">
      <c r="A58" s="8" t="s">
        <v>273</v>
      </c>
      <c r="B58" s="134">
        <v>75</v>
      </c>
      <c r="C58" s="134">
        <v>310</v>
      </c>
      <c r="D58" s="134">
        <v>125</v>
      </c>
      <c r="E58" s="134">
        <v>1328</v>
      </c>
      <c r="F58" s="134">
        <v>76</v>
      </c>
      <c r="G58" s="133">
        <v>1914</v>
      </c>
      <c r="H58" s="134">
        <v>525</v>
      </c>
      <c r="I58" s="45"/>
      <c r="J58" s="45"/>
      <c r="K58" s="45"/>
    </row>
    <row r="59" spans="1:21" s="35" customFormat="1" ht="13.5" thickBot="1">
      <c r="A59" s="51" t="s">
        <v>11</v>
      </c>
      <c r="B59" s="135">
        <v>53</v>
      </c>
      <c r="C59" s="135">
        <v>285</v>
      </c>
      <c r="D59" s="135">
        <v>121</v>
      </c>
      <c r="E59" s="135">
        <v>1305</v>
      </c>
      <c r="F59" s="135">
        <v>75</v>
      </c>
      <c r="G59" s="133">
        <v>1839</v>
      </c>
      <c r="H59" s="136">
        <v>517</v>
      </c>
      <c r="I59" s="45"/>
      <c r="J59" s="45"/>
      <c r="K59" s="45"/>
    </row>
    <row r="60" spans="1:21" s="35" customFormat="1" ht="13.5" thickBot="1">
      <c r="A60" s="52" t="s">
        <v>12</v>
      </c>
      <c r="B60" s="41">
        <f>IF(ISERR(B59/B58*100),0,B59/B58*100)</f>
        <v>70.666666666666671</v>
      </c>
      <c r="C60" s="41">
        <f t="shared" ref="C60:H60" si="13">IF(ISERR(C59/C58*100),0,C59/C58*100)</f>
        <v>91.935483870967744</v>
      </c>
      <c r="D60" s="41">
        <f t="shared" si="13"/>
        <v>96.8</v>
      </c>
      <c r="E60" s="41">
        <f t="shared" si="13"/>
        <v>98.268072289156621</v>
      </c>
      <c r="F60" s="41">
        <f t="shared" si="13"/>
        <v>98.68421052631578</v>
      </c>
      <c r="G60" s="41">
        <f t="shared" si="13"/>
        <v>96.081504702194351</v>
      </c>
      <c r="H60" s="41">
        <f t="shared" si="13"/>
        <v>98.476190476190467</v>
      </c>
      <c r="I60" s="45"/>
      <c r="J60" s="45"/>
      <c r="K60" s="45"/>
    </row>
    <row r="61" spans="1:21" s="35" customFormat="1" ht="13.5" thickBot="1">
      <c r="A61" s="49"/>
      <c r="B61" s="40"/>
      <c r="C61" s="40"/>
      <c r="D61" s="40"/>
      <c r="E61" s="40"/>
      <c r="F61" s="40"/>
      <c r="G61" s="40"/>
      <c r="H61" s="40"/>
      <c r="I61" s="45"/>
      <c r="J61" s="45"/>
      <c r="K61" s="45"/>
    </row>
    <row r="62" spans="1:21" s="35" customFormat="1" ht="13.5" thickBot="1">
      <c r="A62" s="8" t="s">
        <v>278</v>
      </c>
      <c r="B62" s="138">
        <v>29</v>
      </c>
      <c r="C62" s="138">
        <v>87</v>
      </c>
      <c r="D62" s="138">
        <v>35</v>
      </c>
      <c r="E62" s="138">
        <v>428</v>
      </c>
      <c r="F62" s="138">
        <v>14</v>
      </c>
      <c r="G62" s="137">
        <v>593</v>
      </c>
      <c r="H62" s="138">
        <v>169</v>
      </c>
      <c r="I62" s="45"/>
      <c r="J62" s="45"/>
      <c r="K62" s="45"/>
    </row>
    <row r="63" spans="1:21" s="35" customFormat="1" ht="13.5" thickBot="1">
      <c r="A63" s="51" t="s">
        <v>11</v>
      </c>
      <c r="B63" s="139">
        <v>19</v>
      </c>
      <c r="C63" s="139">
        <v>83</v>
      </c>
      <c r="D63" s="139">
        <v>33</v>
      </c>
      <c r="E63" s="139">
        <v>414</v>
      </c>
      <c r="F63" s="139">
        <v>13</v>
      </c>
      <c r="G63" s="137">
        <v>562</v>
      </c>
      <c r="H63" s="140">
        <v>167</v>
      </c>
      <c r="I63" s="45"/>
      <c r="J63" s="45"/>
      <c r="K63" s="45"/>
    </row>
    <row r="64" spans="1:21" s="35" customFormat="1" ht="13.5" thickBot="1">
      <c r="A64" s="52" t="s">
        <v>12</v>
      </c>
      <c r="B64" s="41">
        <f>IF(ISERR(B63/B62*100),0,B63/B62*100)</f>
        <v>65.517241379310349</v>
      </c>
      <c r="C64" s="41">
        <f t="shared" ref="C64:H64" si="14">IF(ISERR(C63/C62*100),0,C63/C62*100)</f>
        <v>95.402298850574709</v>
      </c>
      <c r="D64" s="41">
        <f t="shared" si="14"/>
        <v>94.285714285714278</v>
      </c>
      <c r="E64" s="41">
        <f t="shared" si="14"/>
        <v>96.728971962616825</v>
      </c>
      <c r="F64" s="41">
        <f t="shared" si="14"/>
        <v>92.857142857142861</v>
      </c>
      <c r="G64" s="41">
        <f t="shared" si="14"/>
        <v>94.772344013490724</v>
      </c>
      <c r="H64" s="41">
        <f t="shared" si="14"/>
        <v>98.816568047337284</v>
      </c>
      <c r="I64" s="45"/>
      <c r="J64" s="45"/>
      <c r="K64" s="45"/>
    </row>
    <row r="65" spans="1:11" s="35" customFormat="1" ht="13.5" thickBot="1">
      <c r="A65" s="49"/>
      <c r="B65" s="40"/>
      <c r="C65" s="40"/>
      <c r="D65" s="40"/>
      <c r="E65" s="40"/>
      <c r="F65" s="40"/>
      <c r="G65" s="40"/>
      <c r="H65" s="40"/>
      <c r="I65" s="45"/>
      <c r="J65" s="45"/>
      <c r="K65" s="45"/>
    </row>
    <row r="66" spans="1:11" s="35" customFormat="1" ht="13.5" thickBot="1">
      <c r="A66" s="8" t="s">
        <v>301</v>
      </c>
      <c r="B66" s="142">
        <v>45</v>
      </c>
      <c r="C66" s="142">
        <v>73</v>
      </c>
      <c r="D66" s="142">
        <v>44</v>
      </c>
      <c r="E66" s="142">
        <v>391</v>
      </c>
      <c r="F66" s="142">
        <v>41</v>
      </c>
      <c r="G66" s="141">
        <v>594</v>
      </c>
      <c r="H66" s="142">
        <v>151</v>
      </c>
      <c r="I66" s="45"/>
      <c r="J66" s="45"/>
      <c r="K66" s="45"/>
    </row>
    <row r="67" spans="1:11" s="35" customFormat="1" ht="13.5" thickBot="1">
      <c r="A67" s="51" t="s">
        <v>11</v>
      </c>
      <c r="B67" s="143">
        <v>37</v>
      </c>
      <c r="C67" s="143">
        <v>71</v>
      </c>
      <c r="D67" s="143">
        <v>42</v>
      </c>
      <c r="E67" s="143">
        <v>381</v>
      </c>
      <c r="F67" s="143">
        <v>40</v>
      </c>
      <c r="G67" s="141">
        <v>571</v>
      </c>
      <c r="H67" s="144">
        <v>147</v>
      </c>
      <c r="I67" s="45"/>
      <c r="J67" s="45"/>
      <c r="K67" s="45"/>
    </row>
    <row r="68" spans="1:11" s="35" customFormat="1" ht="13.5" thickBot="1">
      <c r="A68" s="52" t="s">
        <v>12</v>
      </c>
      <c r="B68" s="41">
        <f>IF(ISERR(B67/B66*100),0,B67/B66*100)</f>
        <v>82.222222222222214</v>
      </c>
      <c r="C68" s="41">
        <f t="shared" ref="C68:H68" si="15">IF(ISERR(C67/C66*100),0,C67/C66*100)</f>
        <v>97.260273972602747</v>
      </c>
      <c r="D68" s="41">
        <f t="shared" si="15"/>
        <v>95.454545454545453</v>
      </c>
      <c r="E68" s="41">
        <f t="shared" si="15"/>
        <v>97.442455242966759</v>
      </c>
      <c r="F68" s="41">
        <f t="shared" si="15"/>
        <v>97.560975609756099</v>
      </c>
      <c r="G68" s="41">
        <f t="shared" si="15"/>
        <v>96.127946127946132</v>
      </c>
      <c r="H68" s="41">
        <f t="shared" si="15"/>
        <v>97.350993377483448</v>
      </c>
      <c r="I68" s="45"/>
      <c r="J68" s="45"/>
      <c r="K68" s="45"/>
    </row>
    <row r="69" spans="1:11" s="35" customFormat="1" ht="13.5" thickBot="1">
      <c r="A69" s="49"/>
      <c r="B69" s="40"/>
      <c r="C69" s="40"/>
      <c r="D69" s="40"/>
      <c r="E69" s="40"/>
      <c r="F69" s="40"/>
      <c r="G69" s="40"/>
      <c r="H69" s="40"/>
      <c r="I69" s="45"/>
      <c r="J69" s="45"/>
      <c r="K69" s="45"/>
    </row>
    <row r="70" spans="1:11" s="35" customFormat="1" ht="13.5" thickBot="1">
      <c r="A70" s="8" t="s">
        <v>398</v>
      </c>
      <c r="B70" s="146">
        <v>42</v>
      </c>
      <c r="C70" s="146">
        <v>96</v>
      </c>
      <c r="D70" s="146">
        <v>54</v>
      </c>
      <c r="E70" s="146">
        <v>443</v>
      </c>
      <c r="F70" s="146">
        <v>33</v>
      </c>
      <c r="G70" s="145">
        <v>668</v>
      </c>
      <c r="H70" s="146">
        <v>168</v>
      </c>
      <c r="I70" s="45"/>
      <c r="J70" s="45"/>
      <c r="K70" s="45"/>
    </row>
    <row r="71" spans="1:11" s="35" customFormat="1" ht="13.5" thickBot="1">
      <c r="A71" s="51" t="s">
        <v>11</v>
      </c>
      <c r="B71" s="147">
        <v>25</v>
      </c>
      <c r="C71" s="147">
        <v>78</v>
      </c>
      <c r="D71" s="147">
        <v>47</v>
      </c>
      <c r="E71" s="147">
        <v>424</v>
      </c>
      <c r="F71" s="147">
        <v>31</v>
      </c>
      <c r="G71" s="145">
        <v>605</v>
      </c>
      <c r="H71" s="148">
        <v>165</v>
      </c>
      <c r="I71" s="45"/>
      <c r="J71" s="45"/>
      <c r="K71" s="45"/>
    </row>
    <row r="72" spans="1:11" s="35" customFormat="1" ht="13.5" thickBot="1">
      <c r="A72" s="52" t="s">
        <v>12</v>
      </c>
      <c r="B72" s="41">
        <f>IF(ISERR(B71/B70*100),0,B71/B70*100)</f>
        <v>59.523809523809526</v>
      </c>
      <c r="C72" s="41">
        <f t="shared" ref="C72:H72" si="16">IF(ISERR(C71/C70*100),0,C71/C70*100)</f>
        <v>81.25</v>
      </c>
      <c r="D72" s="41">
        <f t="shared" si="16"/>
        <v>87.037037037037038</v>
      </c>
      <c r="E72" s="41">
        <f t="shared" si="16"/>
        <v>95.711060948081268</v>
      </c>
      <c r="F72" s="41">
        <f t="shared" si="16"/>
        <v>93.939393939393938</v>
      </c>
      <c r="G72" s="41">
        <f t="shared" si="16"/>
        <v>90.568862275449106</v>
      </c>
      <c r="H72" s="41">
        <f t="shared" si="16"/>
        <v>98.214285714285708</v>
      </c>
      <c r="I72" s="45"/>
      <c r="J72" s="45"/>
      <c r="K72" s="45"/>
    </row>
    <row r="73" spans="1:11" s="35" customFormat="1" ht="13.5" thickBot="1">
      <c r="A73" s="49"/>
      <c r="B73" s="40"/>
      <c r="C73" s="40"/>
      <c r="D73" s="40"/>
      <c r="E73" s="40"/>
      <c r="F73" s="40"/>
      <c r="G73" s="40"/>
      <c r="H73" s="40"/>
      <c r="I73" s="45"/>
      <c r="J73" s="45"/>
      <c r="K73" s="45"/>
    </row>
    <row r="74" spans="1:11" s="35" customFormat="1" ht="13.5" thickBot="1">
      <c r="A74" s="8" t="s">
        <v>39</v>
      </c>
      <c r="B74" s="150">
        <v>0</v>
      </c>
      <c r="C74" s="150">
        <v>10</v>
      </c>
      <c r="D74" s="150">
        <v>3</v>
      </c>
      <c r="E74" s="150">
        <v>38</v>
      </c>
      <c r="F74" s="150">
        <v>0</v>
      </c>
      <c r="G74" s="149">
        <v>51</v>
      </c>
      <c r="H74" s="150">
        <v>14</v>
      </c>
      <c r="I74" s="45"/>
      <c r="J74" s="45"/>
      <c r="K74" s="45"/>
    </row>
    <row r="75" spans="1:11" s="35" customFormat="1" ht="13.5" thickBot="1">
      <c r="A75" s="51" t="s">
        <v>11</v>
      </c>
      <c r="B75" s="151">
        <v>0</v>
      </c>
      <c r="C75" s="151">
        <v>7</v>
      </c>
      <c r="D75" s="151">
        <v>3</v>
      </c>
      <c r="E75" s="151">
        <v>31</v>
      </c>
      <c r="F75" s="151">
        <v>0</v>
      </c>
      <c r="G75" s="149">
        <v>41</v>
      </c>
      <c r="H75" s="152">
        <v>12</v>
      </c>
      <c r="I75" s="45"/>
      <c r="J75" s="45"/>
      <c r="K75" s="45"/>
    </row>
    <row r="76" spans="1:11" s="35" customFormat="1" ht="13.5" thickBot="1">
      <c r="A76" s="52" t="s">
        <v>12</v>
      </c>
      <c r="B76" s="41">
        <f>IF(ISERR(B75/B74*100),0,B75/B74*100)</f>
        <v>0</v>
      </c>
      <c r="C76" s="41">
        <f t="shared" ref="C76:H76" si="17">IF(ISERR(C75/C74*100),0,C75/C74*100)</f>
        <v>70</v>
      </c>
      <c r="D76" s="41">
        <f t="shared" si="17"/>
        <v>100</v>
      </c>
      <c r="E76" s="41">
        <f t="shared" si="17"/>
        <v>81.578947368421055</v>
      </c>
      <c r="F76" s="41">
        <f t="shared" si="17"/>
        <v>0</v>
      </c>
      <c r="G76" s="41">
        <f t="shared" si="17"/>
        <v>80.392156862745097</v>
      </c>
      <c r="H76" s="41">
        <f t="shared" si="17"/>
        <v>85.714285714285708</v>
      </c>
      <c r="I76" s="45"/>
      <c r="J76" s="45"/>
      <c r="K76" s="45"/>
    </row>
    <row r="77" spans="1:11" s="35" customFormat="1" ht="13.5" thickBot="1">
      <c r="A77" s="49"/>
      <c r="B77" s="40"/>
      <c r="C77" s="40"/>
      <c r="D77" s="40"/>
      <c r="E77" s="40"/>
      <c r="F77" s="40"/>
      <c r="G77" s="40"/>
      <c r="H77" s="40"/>
      <c r="I77" s="45"/>
      <c r="J77" s="45"/>
      <c r="K77" s="45"/>
    </row>
    <row r="78" spans="1:11" s="35" customFormat="1" ht="13.5" thickBot="1">
      <c r="A78" s="8" t="s">
        <v>48</v>
      </c>
      <c r="B78" s="154">
        <v>14</v>
      </c>
      <c r="C78" s="154">
        <v>43</v>
      </c>
      <c r="D78" s="154">
        <v>21</v>
      </c>
      <c r="E78" s="154">
        <v>173</v>
      </c>
      <c r="F78" s="154">
        <v>5</v>
      </c>
      <c r="G78" s="153">
        <v>256</v>
      </c>
      <c r="H78" s="154">
        <v>67</v>
      </c>
      <c r="I78" s="45"/>
      <c r="J78" s="45"/>
      <c r="K78" s="45"/>
    </row>
    <row r="79" spans="1:11" s="35" customFormat="1" ht="13.5" thickBot="1">
      <c r="A79" s="51" t="s">
        <v>11</v>
      </c>
      <c r="B79" s="155">
        <v>8</v>
      </c>
      <c r="C79" s="155">
        <v>38</v>
      </c>
      <c r="D79" s="155">
        <v>20</v>
      </c>
      <c r="E79" s="155">
        <v>166</v>
      </c>
      <c r="F79" s="155">
        <v>5</v>
      </c>
      <c r="G79" s="153">
        <v>237</v>
      </c>
      <c r="H79" s="156">
        <v>65</v>
      </c>
      <c r="I79" s="45"/>
      <c r="J79" s="45"/>
      <c r="K79" s="45"/>
    </row>
    <row r="80" spans="1:11" s="35" customFormat="1" ht="13.5" thickBot="1">
      <c r="A80" s="52" t="s">
        <v>12</v>
      </c>
      <c r="B80" s="41">
        <f>IF(ISERR(B79/B78*100),0,B79/B78*100)</f>
        <v>57.142857142857139</v>
      </c>
      <c r="C80" s="41">
        <f t="shared" ref="C80:H80" si="18">IF(ISERR(C79/C78*100),0,C79/C78*100)</f>
        <v>88.372093023255815</v>
      </c>
      <c r="D80" s="41">
        <f t="shared" si="18"/>
        <v>95.238095238095227</v>
      </c>
      <c r="E80" s="41">
        <f t="shared" si="18"/>
        <v>95.95375722543352</v>
      </c>
      <c r="F80" s="41">
        <f t="shared" si="18"/>
        <v>100</v>
      </c>
      <c r="G80" s="41">
        <f t="shared" si="18"/>
        <v>92.578125</v>
      </c>
      <c r="H80" s="41">
        <f t="shared" si="18"/>
        <v>97.014925373134332</v>
      </c>
      <c r="I80" s="45"/>
      <c r="J80" s="45"/>
      <c r="K80" s="45"/>
    </row>
    <row r="81" spans="1:11" s="35" customFormat="1" ht="13.5" thickBot="1">
      <c r="A81" s="49"/>
      <c r="B81" s="40"/>
      <c r="C81" s="40"/>
      <c r="D81" s="40"/>
      <c r="E81" s="40"/>
      <c r="F81" s="40"/>
      <c r="G81" s="40"/>
      <c r="H81" s="40"/>
      <c r="I81" s="45"/>
      <c r="J81" s="45"/>
      <c r="K81" s="45"/>
    </row>
    <row r="82" spans="1:11" s="35" customFormat="1" ht="13.5" thickBot="1">
      <c r="A82" s="8" t="s">
        <v>57</v>
      </c>
      <c r="B82" s="159">
        <v>24</v>
      </c>
      <c r="C82" s="159">
        <v>87</v>
      </c>
      <c r="D82" s="159">
        <v>45</v>
      </c>
      <c r="E82" s="159">
        <v>427</v>
      </c>
      <c r="F82" s="159">
        <v>18</v>
      </c>
      <c r="G82" s="157">
        <v>601</v>
      </c>
      <c r="H82" s="159">
        <v>169</v>
      </c>
      <c r="I82" s="45"/>
      <c r="J82" s="45"/>
      <c r="K82" s="45"/>
    </row>
    <row r="83" spans="1:11" s="35" customFormat="1" ht="13.5" thickBot="1">
      <c r="A83" s="51" t="s">
        <v>11</v>
      </c>
      <c r="B83" s="160">
        <v>13</v>
      </c>
      <c r="C83" s="160">
        <v>79</v>
      </c>
      <c r="D83" s="160">
        <v>43</v>
      </c>
      <c r="E83" s="160">
        <v>418</v>
      </c>
      <c r="F83" s="160">
        <v>18</v>
      </c>
      <c r="G83" s="157">
        <v>571</v>
      </c>
      <c r="H83" s="161">
        <v>164</v>
      </c>
      <c r="I83" s="45"/>
      <c r="J83" s="45"/>
      <c r="K83" s="45"/>
    </row>
    <row r="84" spans="1:11" s="35" customFormat="1" ht="13.5" thickBot="1">
      <c r="A84" s="52" t="s">
        <v>12</v>
      </c>
      <c r="B84" s="41">
        <f>IF(ISERR(B83/B82*100),0,B83/B82*100)</f>
        <v>54.166666666666664</v>
      </c>
      <c r="C84" s="41">
        <f t="shared" ref="C84:H84" si="19">IF(ISERR(C83/C82*100),0,C83/C82*100)</f>
        <v>90.804597701149419</v>
      </c>
      <c r="D84" s="41">
        <f t="shared" si="19"/>
        <v>95.555555555555557</v>
      </c>
      <c r="E84" s="41">
        <f t="shared" si="19"/>
        <v>97.892271662763463</v>
      </c>
      <c r="F84" s="41">
        <f t="shared" si="19"/>
        <v>100</v>
      </c>
      <c r="G84" s="41">
        <f t="shared" si="19"/>
        <v>95.008319467554088</v>
      </c>
      <c r="H84" s="41">
        <f t="shared" si="19"/>
        <v>97.041420118343197</v>
      </c>
      <c r="I84" s="45"/>
      <c r="J84" s="45"/>
      <c r="K84" s="45"/>
    </row>
    <row r="85" spans="1:11" s="35" customFormat="1" ht="13.5" thickBot="1">
      <c r="A85" s="49"/>
      <c r="B85" s="40"/>
      <c r="C85" s="40"/>
      <c r="D85" s="40"/>
      <c r="E85" s="40"/>
      <c r="F85" s="40"/>
      <c r="G85" s="40"/>
      <c r="H85" s="40"/>
      <c r="I85" s="45"/>
      <c r="J85" s="45"/>
      <c r="K85" s="45"/>
    </row>
    <row r="86" spans="1:11" s="35" customFormat="1" ht="13.5" thickBot="1">
      <c r="A86" s="8" t="s">
        <v>76</v>
      </c>
      <c r="B86" s="163">
        <v>7</v>
      </c>
      <c r="C86" s="163">
        <v>13</v>
      </c>
      <c r="D86" s="163">
        <v>19</v>
      </c>
      <c r="E86" s="163">
        <v>91</v>
      </c>
      <c r="F86" s="163">
        <v>9</v>
      </c>
      <c r="G86" s="162">
        <v>139</v>
      </c>
      <c r="H86" s="163">
        <v>31</v>
      </c>
      <c r="I86" s="45"/>
      <c r="J86" s="45"/>
      <c r="K86" s="45"/>
    </row>
    <row r="87" spans="1:11" s="35" customFormat="1" ht="13.5" thickBot="1">
      <c r="A87" s="51" t="s">
        <v>11</v>
      </c>
      <c r="B87" s="164">
        <v>5</v>
      </c>
      <c r="C87" s="164">
        <v>11</v>
      </c>
      <c r="D87" s="164">
        <v>18</v>
      </c>
      <c r="E87" s="164">
        <v>83</v>
      </c>
      <c r="F87" s="164">
        <v>9</v>
      </c>
      <c r="G87" s="162">
        <v>126</v>
      </c>
      <c r="H87" s="165">
        <v>30</v>
      </c>
      <c r="I87" s="45"/>
      <c r="J87" s="45"/>
      <c r="K87" s="45"/>
    </row>
    <row r="88" spans="1:11" s="35" customFormat="1" ht="13.5" thickBot="1">
      <c r="A88" s="52" t="s">
        <v>12</v>
      </c>
      <c r="B88" s="41">
        <f>IF(ISERR(B87/B86*100),0,B87/B86*100)</f>
        <v>71.428571428571431</v>
      </c>
      <c r="C88" s="41">
        <f t="shared" ref="C88:H88" si="20">IF(ISERR(C87/C86*100),0,C87/C86*100)</f>
        <v>84.615384615384613</v>
      </c>
      <c r="D88" s="41">
        <f t="shared" si="20"/>
        <v>94.73684210526315</v>
      </c>
      <c r="E88" s="41">
        <f t="shared" si="20"/>
        <v>91.208791208791212</v>
      </c>
      <c r="F88" s="41">
        <f t="shared" si="20"/>
        <v>100</v>
      </c>
      <c r="G88" s="41">
        <f t="shared" si="20"/>
        <v>90.647482014388487</v>
      </c>
      <c r="H88" s="41">
        <f t="shared" si="20"/>
        <v>96.774193548387103</v>
      </c>
      <c r="I88" s="45"/>
      <c r="J88" s="45"/>
      <c r="K88" s="45"/>
    </row>
    <row r="89" spans="1:11" s="35" customFormat="1" ht="13.5" thickBot="1">
      <c r="A89" s="49"/>
      <c r="B89" s="40"/>
      <c r="C89" s="40"/>
      <c r="D89" s="40"/>
      <c r="E89" s="40"/>
      <c r="F89" s="40"/>
      <c r="G89" s="40"/>
      <c r="H89" s="40"/>
      <c r="I89" s="45"/>
      <c r="J89" s="45"/>
      <c r="K89" s="45"/>
    </row>
    <row r="90" spans="1:11" s="35" customFormat="1" ht="13.5" thickBot="1">
      <c r="A90" s="8" t="s">
        <v>97</v>
      </c>
      <c r="B90" s="167">
        <v>31</v>
      </c>
      <c r="C90" s="167">
        <v>80</v>
      </c>
      <c r="D90" s="167">
        <v>49</v>
      </c>
      <c r="E90" s="167">
        <v>409</v>
      </c>
      <c r="F90" s="167">
        <v>36</v>
      </c>
      <c r="G90" s="166">
        <v>605</v>
      </c>
      <c r="H90" s="167">
        <v>171</v>
      </c>
      <c r="I90" s="45"/>
      <c r="J90" s="45"/>
      <c r="K90" s="45"/>
    </row>
    <row r="91" spans="1:11" s="35" customFormat="1" ht="13.5" thickBot="1">
      <c r="A91" s="51" t="s">
        <v>11</v>
      </c>
      <c r="B91" s="168">
        <v>18</v>
      </c>
      <c r="C91" s="168">
        <v>63</v>
      </c>
      <c r="D91" s="168">
        <v>44</v>
      </c>
      <c r="E91" s="168">
        <v>392</v>
      </c>
      <c r="F91" s="168">
        <v>34</v>
      </c>
      <c r="G91" s="166">
        <v>551</v>
      </c>
      <c r="H91" s="169">
        <v>164</v>
      </c>
      <c r="I91" s="45"/>
      <c r="J91" s="45"/>
      <c r="K91" s="45"/>
    </row>
    <row r="92" spans="1:11" s="35" customFormat="1" ht="13.5" thickBot="1">
      <c r="A92" s="52" t="s">
        <v>12</v>
      </c>
      <c r="B92" s="41">
        <f>IF(ISERR(B91/B90*100),0,B91/B90*100)</f>
        <v>58.064516129032263</v>
      </c>
      <c r="C92" s="41">
        <f t="shared" ref="C92:H92" si="21">IF(ISERR(C91/C90*100),0,C91/C90*100)</f>
        <v>78.75</v>
      </c>
      <c r="D92" s="41">
        <f t="shared" si="21"/>
        <v>89.795918367346943</v>
      </c>
      <c r="E92" s="41">
        <f t="shared" si="21"/>
        <v>95.843520782396084</v>
      </c>
      <c r="F92" s="41">
        <f t="shared" si="21"/>
        <v>94.444444444444443</v>
      </c>
      <c r="G92" s="41">
        <f t="shared" si="21"/>
        <v>91.074380165289256</v>
      </c>
      <c r="H92" s="41">
        <f t="shared" si="21"/>
        <v>95.906432748538009</v>
      </c>
      <c r="I92" s="45"/>
      <c r="J92" s="45"/>
      <c r="K92" s="45"/>
    </row>
    <row r="93" spans="1:11" s="35" customFormat="1" ht="13.5" thickBot="1">
      <c r="A93" s="49"/>
      <c r="B93" s="40"/>
      <c r="C93" s="40"/>
      <c r="D93" s="40"/>
      <c r="E93" s="40"/>
      <c r="F93" s="40"/>
      <c r="G93" s="40"/>
      <c r="H93" s="40"/>
      <c r="I93" s="45"/>
      <c r="J93" s="45"/>
      <c r="K93" s="45"/>
    </row>
    <row r="94" spans="1:11" s="35" customFormat="1" ht="13.5" thickBot="1">
      <c r="A94" s="8" t="s">
        <v>105</v>
      </c>
      <c r="B94" s="171">
        <v>231</v>
      </c>
      <c r="C94" s="171">
        <v>646</v>
      </c>
      <c r="D94" s="171">
        <v>267</v>
      </c>
      <c r="E94" s="171">
        <v>2660</v>
      </c>
      <c r="F94" s="171">
        <v>142</v>
      </c>
      <c r="G94" s="170">
        <v>3946</v>
      </c>
      <c r="H94" s="171">
        <v>1009</v>
      </c>
      <c r="I94" s="45"/>
      <c r="J94" s="45"/>
      <c r="K94" s="45"/>
    </row>
    <row r="95" spans="1:11" s="35" customFormat="1" ht="13.5" thickBot="1">
      <c r="A95" s="51" t="s">
        <v>11</v>
      </c>
      <c r="B95" s="172">
        <v>188</v>
      </c>
      <c r="C95" s="172">
        <v>619</v>
      </c>
      <c r="D95" s="172">
        <v>261</v>
      </c>
      <c r="E95" s="172">
        <v>2619</v>
      </c>
      <c r="F95" s="172">
        <v>140</v>
      </c>
      <c r="G95" s="170">
        <v>3827</v>
      </c>
      <c r="H95" s="173">
        <v>978</v>
      </c>
      <c r="I95" s="45"/>
      <c r="J95" s="45"/>
      <c r="K95" s="45"/>
    </row>
    <row r="96" spans="1:11" s="35" customFormat="1" ht="13.5" thickBot="1">
      <c r="A96" s="52" t="s">
        <v>12</v>
      </c>
      <c r="B96" s="41">
        <f>IF(ISERR(B95/B94*100),0,B95/B94*100)</f>
        <v>81.385281385281388</v>
      </c>
      <c r="C96" s="41">
        <f t="shared" ref="C96:H96" si="22">IF(ISERR(C95/C94*100),0,C95/C94*100)</f>
        <v>95.820433436532511</v>
      </c>
      <c r="D96" s="41">
        <f t="shared" si="22"/>
        <v>97.752808988764045</v>
      </c>
      <c r="E96" s="41">
        <f t="shared" si="22"/>
        <v>98.458646616541358</v>
      </c>
      <c r="F96" s="41">
        <f t="shared" si="22"/>
        <v>98.591549295774655</v>
      </c>
      <c r="G96" s="41">
        <f t="shared" si="22"/>
        <v>96.984287886467314</v>
      </c>
      <c r="H96" s="41">
        <f t="shared" si="22"/>
        <v>96.927651139742323</v>
      </c>
      <c r="I96" s="45"/>
      <c r="J96" s="45"/>
      <c r="K96" s="45"/>
    </row>
    <row r="97" spans="1:11" s="35" customFormat="1" ht="13.5" thickBot="1">
      <c r="A97" s="49"/>
      <c r="B97" s="40"/>
      <c r="C97" s="40"/>
      <c r="D97" s="40"/>
      <c r="E97" s="40"/>
      <c r="F97" s="40"/>
      <c r="G97" s="40"/>
      <c r="H97" s="40"/>
      <c r="I97" s="45"/>
      <c r="J97" s="45"/>
      <c r="K97" s="45"/>
    </row>
    <row r="98" spans="1:11" s="35" customFormat="1" ht="13.5" thickBot="1">
      <c r="A98" s="8" t="s">
        <v>107</v>
      </c>
      <c r="B98" s="175">
        <v>8</v>
      </c>
      <c r="C98" s="175">
        <v>29</v>
      </c>
      <c r="D98" s="175">
        <v>13</v>
      </c>
      <c r="E98" s="175">
        <v>98</v>
      </c>
      <c r="F98" s="175">
        <v>7</v>
      </c>
      <c r="G98" s="174">
        <v>155</v>
      </c>
      <c r="H98" s="175">
        <v>38</v>
      </c>
      <c r="I98" s="45"/>
      <c r="J98" s="45"/>
      <c r="K98" s="45"/>
    </row>
    <row r="99" spans="1:11" s="35" customFormat="1" ht="13.5" thickBot="1">
      <c r="A99" s="51" t="s">
        <v>11</v>
      </c>
      <c r="B99" s="176">
        <v>6</v>
      </c>
      <c r="C99" s="176">
        <v>27</v>
      </c>
      <c r="D99" s="176">
        <v>13</v>
      </c>
      <c r="E99" s="176">
        <v>91</v>
      </c>
      <c r="F99" s="176">
        <v>6</v>
      </c>
      <c r="G99" s="174">
        <v>143</v>
      </c>
      <c r="H99" s="177">
        <v>36</v>
      </c>
      <c r="I99" s="45"/>
      <c r="J99" s="45"/>
      <c r="K99" s="45"/>
    </row>
    <row r="100" spans="1:11" s="35" customFormat="1" ht="13.5" thickBot="1">
      <c r="A100" s="52" t="s">
        <v>12</v>
      </c>
      <c r="B100" s="41">
        <f>IF(ISERR(B99/B98*100),0,B99/B98*100)</f>
        <v>75</v>
      </c>
      <c r="C100" s="41">
        <f t="shared" ref="C100:H100" si="23">IF(ISERR(C99/C98*100),0,C99/C98*100)</f>
        <v>93.103448275862064</v>
      </c>
      <c r="D100" s="41">
        <f t="shared" si="23"/>
        <v>100</v>
      </c>
      <c r="E100" s="41">
        <f t="shared" si="23"/>
        <v>92.857142857142861</v>
      </c>
      <c r="F100" s="41">
        <f t="shared" si="23"/>
        <v>85.714285714285708</v>
      </c>
      <c r="G100" s="41">
        <f t="shared" si="23"/>
        <v>92.258064516129039</v>
      </c>
      <c r="H100" s="41">
        <f t="shared" si="23"/>
        <v>94.73684210526315</v>
      </c>
      <c r="I100" s="45"/>
      <c r="J100" s="45"/>
      <c r="K100" s="45"/>
    </row>
    <row r="101" spans="1:11" s="35" customFormat="1" ht="13.5" thickBot="1">
      <c r="A101" s="49"/>
      <c r="B101" s="40"/>
      <c r="C101" s="40"/>
      <c r="D101" s="40"/>
      <c r="E101" s="40"/>
      <c r="F101" s="40"/>
      <c r="G101" s="40"/>
      <c r="H101" s="40"/>
      <c r="I101" s="45"/>
      <c r="J101" s="45"/>
      <c r="K101" s="45"/>
    </row>
    <row r="102" spans="1:11" s="35" customFormat="1" ht="13.5" thickBot="1">
      <c r="A102" s="8" t="s">
        <v>108</v>
      </c>
      <c r="B102" s="179">
        <v>17</v>
      </c>
      <c r="C102" s="179">
        <v>61</v>
      </c>
      <c r="D102" s="179">
        <v>39</v>
      </c>
      <c r="E102" s="179">
        <v>189</v>
      </c>
      <c r="F102" s="179">
        <v>11</v>
      </c>
      <c r="G102" s="178">
        <v>317</v>
      </c>
      <c r="H102" s="179">
        <v>67</v>
      </c>
      <c r="I102" s="45"/>
      <c r="J102" s="45"/>
      <c r="K102" s="45"/>
    </row>
    <row r="103" spans="1:11" s="35" customFormat="1" ht="13.5" thickBot="1">
      <c r="A103" s="51" t="s">
        <v>11</v>
      </c>
      <c r="B103" s="180">
        <v>14</v>
      </c>
      <c r="C103" s="180">
        <v>58</v>
      </c>
      <c r="D103" s="180">
        <v>37</v>
      </c>
      <c r="E103" s="180">
        <v>178</v>
      </c>
      <c r="F103" s="180">
        <v>11</v>
      </c>
      <c r="G103" s="178">
        <v>298</v>
      </c>
      <c r="H103" s="181">
        <v>65</v>
      </c>
      <c r="I103" s="45"/>
      <c r="J103" s="45"/>
      <c r="K103" s="45"/>
    </row>
    <row r="104" spans="1:11" s="35" customFormat="1" ht="13.5" thickBot="1">
      <c r="A104" s="52" t="s">
        <v>12</v>
      </c>
      <c r="B104" s="41">
        <f>IF(ISERR(B103/B102*100),0,B103/B102*100)</f>
        <v>82.35294117647058</v>
      </c>
      <c r="C104" s="41">
        <f t="shared" ref="C104:H104" si="24">IF(ISERR(C103/C102*100),0,C103/C102*100)</f>
        <v>95.081967213114751</v>
      </c>
      <c r="D104" s="41">
        <f t="shared" si="24"/>
        <v>94.871794871794862</v>
      </c>
      <c r="E104" s="41">
        <f t="shared" si="24"/>
        <v>94.179894179894177</v>
      </c>
      <c r="F104" s="41">
        <f t="shared" si="24"/>
        <v>100</v>
      </c>
      <c r="G104" s="41">
        <f t="shared" si="24"/>
        <v>94.00630914826499</v>
      </c>
      <c r="H104" s="41">
        <f t="shared" si="24"/>
        <v>97.014925373134332</v>
      </c>
      <c r="I104" s="45"/>
      <c r="J104" s="45"/>
      <c r="K104" s="45"/>
    </row>
    <row r="105" spans="1:11" s="35" customFormat="1" ht="13.5" thickBot="1">
      <c r="A105" s="49"/>
      <c r="B105" s="40"/>
      <c r="C105" s="40"/>
      <c r="D105" s="40"/>
      <c r="E105" s="40"/>
      <c r="F105" s="40"/>
      <c r="G105" s="40"/>
      <c r="H105" s="40"/>
      <c r="I105" s="45"/>
      <c r="J105" s="45"/>
      <c r="K105" s="45"/>
    </row>
    <row r="106" spans="1:11" s="35" customFormat="1" ht="13.5" thickBot="1">
      <c r="A106" s="8" t="s">
        <v>183</v>
      </c>
      <c r="B106" s="183">
        <v>11</v>
      </c>
      <c r="C106" s="183">
        <v>51</v>
      </c>
      <c r="D106" s="183">
        <v>20</v>
      </c>
      <c r="E106" s="183">
        <v>246</v>
      </c>
      <c r="F106" s="183">
        <v>8</v>
      </c>
      <c r="G106" s="182">
        <v>336</v>
      </c>
      <c r="H106" s="183">
        <v>98</v>
      </c>
      <c r="I106" s="45"/>
      <c r="J106" s="45"/>
      <c r="K106" s="45"/>
    </row>
    <row r="107" spans="1:11" s="35" customFormat="1" ht="13.5" thickBot="1">
      <c r="A107" s="51" t="s">
        <v>11</v>
      </c>
      <c r="B107" s="184">
        <v>8</v>
      </c>
      <c r="C107" s="184">
        <v>49</v>
      </c>
      <c r="D107" s="184">
        <v>19</v>
      </c>
      <c r="E107" s="184">
        <v>243</v>
      </c>
      <c r="F107" s="184">
        <v>8</v>
      </c>
      <c r="G107" s="182">
        <v>327</v>
      </c>
      <c r="H107" s="185">
        <v>96</v>
      </c>
      <c r="I107" s="45"/>
      <c r="J107" s="45"/>
      <c r="K107" s="45"/>
    </row>
    <row r="108" spans="1:11" s="35" customFormat="1" ht="13.5" thickBot="1">
      <c r="A108" s="52" t="s">
        <v>12</v>
      </c>
      <c r="B108" s="41">
        <f>IF(ISERR(B107/B106*100),0,B107/B106*100)</f>
        <v>72.727272727272734</v>
      </c>
      <c r="C108" s="41">
        <f t="shared" ref="C108:H108" si="25">IF(ISERR(C107/C106*100),0,C107/C106*100)</f>
        <v>96.078431372549019</v>
      </c>
      <c r="D108" s="41">
        <f t="shared" si="25"/>
        <v>95</v>
      </c>
      <c r="E108" s="41">
        <f t="shared" si="25"/>
        <v>98.780487804878049</v>
      </c>
      <c r="F108" s="41">
        <f t="shared" si="25"/>
        <v>100</v>
      </c>
      <c r="G108" s="41">
        <f t="shared" si="25"/>
        <v>97.321428571428569</v>
      </c>
      <c r="H108" s="41">
        <f t="shared" si="25"/>
        <v>97.959183673469383</v>
      </c>
      <c r="I108" s="45"/>
      <c r="J108" s="45"/>
      <c r="K108" s="45"/>
    </row>
    <row r="109" spans="1:11" s="35" customFormat="1" ht="13.5" thickBot="1">
      <c r="A109" s="49"/>
      <c r="B109" s="40"/>
      <c r="C109" s="40"/>
      <c r="D109" s="40"/>
      <c r="E109" s="40"/>
      <c r="F109" s="40"/>
      <c r="G109" s="40"/>
      <c r="H109" s="40"/>
      <c r="I109" s="45"/>
      <c r="J109" s="45"/>
      <c r="K109" s="45"/>
    </row>
    <row r="110" spans="1:11" s="35" customFormat="1" ht="13.5" thickBot="1">
      <c r="A110" s="8" t="s">
        <v>199</v>
      </c>
      <c r="B110" s="187">
        <v>40</v>
      </c>
      <c r="C110" s="187">
        <v>97</v>
      </c>
      <c r="D110" s="187">
        <v>45</v>
      </c>
      <c r="E110" s="187">
        <v>430</v>
      </c>
      <c r="F110" s="187">
        <v>29</v>
      </c>
      <c r="G110" s="186">
        <v>641</v>
      </c>
      <c r="H110" s="187">
        <v>164</v>
      </c>
      <c r="I110" s="45"/>
      <c r="J110" s="45"/>
      <c r="K110" s="45"/>
    </row>
    <row r="111" spans="1:11" s="35" customFormat="1" ht="13.5" thickBot="1">
      <c r="A111" s="51" t="s">
        <v>11</v>
      </c>
      <c r="B111" s="188">
        <v>29</v>
      </c>
      <c r="C111" s="188">
        <v>89</v>
      </c>
      <c r="D111" s="188">
        <v>41</v>
      </c>
      <c r="E111" s="188">
        <v>422</v>
      </c>
      <c r="F111" s="188">
        <v>29</v>
      </c>
      <c r="G111" s="186">
        <v>610</v>
      </c>
      <c r="H111" s="189">
        <v>161</v>
      </c>
      <c r="I111" s="45"/>
      <c r="J111" s="45"/>
      <c r="K111" s="45"/>
    </row>
    <row r="112" spans="1:11" s="35" customFormat="1" ht="13.5" thickBot="1">
      <c r="A112" s="52" t="s">
        <v>12</v>
      </c>
      <c r="B112" s="41">
        <f>IF(ISERR(B111/B110*100),0,B111/B110*100)</f>
        <v>72.5</v>
      </c>
      <c r="C112" s="41">
        <f t="shared" ref="C112:H112" si="26">IF(ISERR(C111/C110*100),0,C111/C110*100)</f>
        <v>91.75257731958763</v>
      </c>
      <c r="D112" s="41">
        <f t="shared" si="26"/>
        <v>91.111111111111114</v>
      </c>
      <c r="E112" s="41">
        <f t="shared" si="26"/>
        <v>98.139534883720927</v>
      </c>
      <c r="F112" s="41">
        <f t="shared" si="26"/>
        <v>100</v>
      </c>
      <c r="G112" s="41">
        <f t="shared" si="26"/>
        <v>95.163806552262088</v>
      </c>
      <c r="H112" s="41">
        <f t="shared" si="26"/>
        <v>98.170731707317074</v>
      </c>
      <c r="I112" s="45"/>
      <c r="J112" s="45"/>
      <c r="K112" s="45"/>
    </row>
    <row r="113" spans="1:11" s="35" customFormat="1" ht="13.5" thickBot="1">
      <c r="A113" s="49"/>
      <c r="B113" s="40"/>
      <c r="C113" s="40"/>
      <c r="D113" s="40"/>
      <c r="E113" s="40"/>
      <c r="F113" s="40"/>
      <c r="G113" s="40"/>
      <c r="H113" s="40"/>
      <c r="I113" s="45"/>
      <c r="J113" s="45"/>
      <c r="K113" s="45"/>
    </row>
    <row r="114" spans="1:11" s="35" customFormat="1" ht="13.5" thickBot="1">
      <c r="A114" s="8" t="s">
        <v>200</v>
      </c>
      <c r="B114" s="191">
        <v>48</v>
      </c>
      <c r="C114" s="191">
        <v>135</v>
      </c>
      <c r="D114" s="191">
        <v>67</v>
      </c>
      <c r="E114" s="191">
        <v>564</v>
      </c>
      <c r="F114" s="191">
        <v>28</v>
      </c>
      <c r="G114" s="190">
        <v>842</v>
      </c>
      <c r="H114" s="191">
        <v>219</v>
      </c>
      <c r="I114" s="45"/>
      <c r="J114" s="45"/>
      <c r="K114" s="45"/>
    </row>
    <row r="115" spans="1:11" s="35" customFormat="1" ht="13.5" thickBot="1">
      <c r="A115" s="51" t="s">
        <v>11</v>
      </c>
      <c r="B115" s="192">
        <v>22</v>
      </c>
      <c r="C115" s="192">
        <v>125</v>
      </c>
      <c r="D115" s="192">
        <v>67</v>
      </c>
      <c r="E115" s="192">
        <v>558</v>
      </c>
      <c r="F115" s="192">
        <v>27</v>
      </c>
      <c r="G115" s="190">
        <v>799</v>
      </c>
      <c r="H115" s="193">
        <v>219</v>
      </c>
      <c r="I115" s="45"/>
      <c r="J115" s="45"/>
      <c r="K115" s="45"/>
    </row>
    <row r="116" spans="1:11" s="35" customFormat="1" ht="13.5" thickBot="1">
      <c r="A116" s="52" t="s">
        <v>12</v>
      </c>
      <c r="B116" s="41">
        <f>IF(ISERR(B115/B114*100),0,B115/B114*100)</f>
        <v>45.833333333333329</v>
      </c>
      <c r="C116" s="158">
        <f t="shared" ref="C116:H116" si="27">IF(ISERR(C115/C114*100),0,C115/C114*100)</f>
        <v>92.592592592592595</v>
      </c>
      <c r="D116" s="158">
        <f t="shared" si="27"/>
        <v>100</v>
      </c>
      <c r="E116" s="158">
        <f t="shared" si="27"/>
        <v>98.936170212765958</v>
      </c>
      <c r="F116" s="158">
        <f t="shared" si="27"/>
        <v>96.428571428571431</v>
      </c>
      <c r="G116" s="158">
        <f t="shared" si="27"/>
        <v>94.893111638954878</v>
      </c>
      <c r="H116" s="158">
        <f t="shared" si="27"/>
        <v>100</v>
      </c>
      <c r="I116" s="45"/>
      <c r="J116" s="45"/>
      <c r="K116" s="45"/>
    </row>
    <row r="117" spans="1:11" s="35" customFormat="1" ht="13.5" thickBot="1">
      <c r="A117" s="49"/>
      <c r="B117" s="40"/>
      <c r="C117" s="40"/>
      <c r="D117" s="40"/>
      <c r="E117" s="40"/>
      <c r="F117" s="40"/>
      <c r="G117" s="40"/>
      <c r="H117" s="40"/>
      <c r="I117" s="45"/>
      <c r="J117" s="45"/>
      <c r="K117" s="45"/>
    </row>
    <row r="118" spans="1:11" s="35" customFormat="1" ht="13.5" thickBot="1">
      <c r="A118" s="8" t="s">
        <v>201</v>
      </c>
      <c r="B118" s="195">
        <v>13</v>
      </c>
      <c r="C118" s="195">
        <v>38</v>
      </c>
      <c r="D118" s="195">
        <v>20</v>
      </c>
      <c r="E118" s="195">
        <v>157</v>
      </c>
      <c r="F118" s="195">
        <v>9</v>
      </c>
      <c r="G118" s="194">
        <v>237</v>
      </c>
      <c r="H118" s="195">
        <v>51</v>
      </c>
      <c r="I118" s="45"/>
      <c r="J118" s="45"/>
      <c r="K118" s="45"/>
    </row>
    <row r="119" spans="1:11" s="35" customFormat="1" ht="13.5" thickBot="1">
      <c r="A119" s="51" t="s">
        <v>11</v>
      </c>
      <c r="B119" s="196">
        <v>8</v>
      </c>
      <c r="C119" s="196">
        <v>33</v>
      </c>
      <c r="D119" s="196">
        <v>20</v>
      </c>
      <c r="E119" s="196">
        <v>156</v>
      </c>
      <c r="F119" s="196">
        <v>9</v>
      </c>
      <c r="G119" s="194">
        <v>226</v>
      </c>
      <c r="H119" s="197">
        <v>51</v>
      </c>
      <c r="I119" s="45"/>
      <c r="J119" s="45"/>
      <c r="K119" s="45"/>
    </row>
    <row r="120" spans="1:11" s="35" customFormat="1" ht="13.5" thickBot="1">
      <c r="A120" s="52" t="s">
        <v>12</v>
      </c>
      <c r="B120" s="41">
        <f>IF(ISERR(B119/B118*100),0,B119/B118*100)</f>
        <v>61.53846153846154</v>
      </c>
      <c r="C120" s="41">
        <f t="shared" ref="C120:H120" si="28">IF(ISERR(C119/C118*100),0,C119/C118*100)</f>
        <v>86.842105263157904</v>
      </c>
      <c r="D120" s="41">
        <f t="shared" si="28"/>
        <v>100</v>
      </c>
      <c r="E120" s="41">
        <f t="shared" si="28"/>
        <v>99.363057324840767</v>
      </c>
      <c r="F120" s="41">
        <f t="shared" si="28"/>
        <v>100</v>
      </c>
      <c r="G120" s="41">
        <f t="shared" si="28"/>
        <v>95.358649789029542</v>
      </c>
      <c r="H120" s="41">
        <f t="shared" si="28"/>
        <v>100</v>
      </c>
      <c r="I120" s="45"/>
      <c r="J120" s="45"/>
      <c r="K120" s="45"/>
    </row>
    <row r="121" spans="1:11" s="35" customFormat="1" ht="13.5" thickBot="1">
      <c r="A121" s="49"/>
      <c r="B121" s="40"/>
      <c r="C121" s="40"/>
      <c r="D121" s="40"/>
      <c r="E121" s="40"/>
      <c r="F121" s="40"/>
      <c r="G121" s="40"/>
      <c r="H121" s="40"/>
      <c r="I121" s="45"/>
      <c r="J121" s="45"/>
      <c r="K121" s="45"/>
    </row>
    <row r="122" spans="1:11" s="35" customFormat="1" ht="13.5" thickBot="1">
      <c r="A122" s="8" t="s">
        <v>255</v>
      </c>
      <c r="B122" s="199">
        <v>22</v>
      </c>
      <c r="C122" s="199">
        <v>59</v>
      </c>
      <c r="D122" s="199">
        <v>37</v>
      </c>
      <c r="E122" s="199">
        <v>291</v>
      </c>
      <c r="F122" s="199">
        <v>20</v>
      </c>
      <c r="G122" s="198">
        <v>429</v>
      </c>
      <c r="H122" s="199">
        <v>117</v>
      </c>
      <c r="I122" s="45"/>
      <c r="J122" s="45"/>
      <c r="K122" s="45"/>
    </row>
    <row r="123" spans="1:11" s="35" customFormat="1" ht="13.5" thickBot="1">
      <c r="A123" s="51" t="s">
        <v>11</v>
      </c>
      <c r="B123" s="200">
        <v>7</v>
      </c>
      <c r="C123" s="200">
        <v>42</v>
      </c>
      <c r="D123" s="200">
        <v>33</v>
      </c>
      <c r="E123" s="200">
        <v>258</v>
      </c>
      <c r="F123" s="200">
        <v>20</v>
      </c>
      <c r="G123" s="198">
        <v>360</v>
      </c>
      <c r="H123" s="201">
        <v>110</v>
      </c>
      <c r="I123" s="45"/>
      <c r="J123" s="45"/>
      <c r="K123" s="45"/>
    </row>
    <row r="124" spans="1:11" s="35" customFormat="1" ht="13.5" thickBot="1">
      <c r="A124" s="52" t="s">
        <v>12</v>
      </c>
      <c r="B124" s="41">
        <f>IF(ISERR(B123/B122*100),0,B123/B122*100)</f>
        <v>31.818181818181817</v>
      </c>
      <c r="C124" s="41">
        <f t="shared" ref="C124:H124" si="29">IF(ISERR(C123/C122*100),0,C123/C122*100)</f>
        <v>71.186440677966104</v>
      </c>
      <c r="D124" s="41">
        <f t="shared" si="29"/>
        <v>89.189189189189193</v>
      </c>
      <c r="E124" s="41">
        <f t="shared" si="29"/>
        <v>88.659793814432987</v>
      </c>
      <c r="F124" s="41">
        <f t="shared" si="29"/>
        <v>100</v>
      </c>
      <c r="G124" s="41">
        <f t="shared" si="29"/>
        <v>83.91608391608392</v>
      </c>
      <c r="H124" s="41">
        <f t="shared" si="29"/>
        <v>94.01709401709401</v>
      </c>
      <c r="I124" s="45"/>
      <c r="J124" s="45"/>
      <c r="K124" s="45"/>
    </row>
    <row r="125" spans="1:11" s="35" customFormat="1" ht="13.5" thickBot="1">
      <c r="A125" s="49"/>
      <c r="B125" s="40"/>
      <c r="C125" s="40"/>
      <c r="D125" s="40"/>
      <c r="E125" s="40"/>
      <c r="F125" s="40"/>
      <c r="G125" s="40"/>
      <c r="H125" s="40"/>
      <c r="I125" s="45"/>
      <c r="J125" s="45"/>
      <c r="K125" s="45"/>
    </row>
    <row r="126" spans="1:11" s="35" customFormat="1" ht="13.5" thickBot="1">
      <c r="A126" s="8" t="s">
        <v>283</v>
      </c>
      <c r="B126" s="203">
        <v>41</v>
      </c>
      <c r="C126" s="203">
        <v>145</v>
      </c>
      <c r="D126" s="203">
        <v>52</v>
      </c>
      <c r="E126" s="203">
        <v>593</v>
      </c>
      <c r="F126" s="203">
        <v>43</v>
      </c>
      <c r="G126" s="202">
        <v>874</v>
      </c>
      <c r="H126" s="203">
        <v>219</v>
      </c>
      <c r="I126" s="45"/>
      <c r="J126" s="45"/>
      <c r="K126" s="45"/>
    </row>
    <row r="127" spans="1:11" s="35" customFormat="1" ht="13.5" thickBot="1">
      <c r="A127" s="51" t="s">
        <v>11</v>
      </c>
      <c r="B127" s="204">
        <v>24</v>
      </c>
      <c r="C127" s="204">
        <v>112</v>
      </c>
      <c r="D127" s="204">
        <v>47</v>
      </c>
      <c r="E127" s="204">
        <v>578</v>
      </c>
      <c r="F127" s="204">
        <v>42</v>
      </c>
      <c r="G127" s="202">
        <v>803</v>
      </c>
      <c r="H127" s="205">
        <v>216</v>
      </c>
      <c r="I127" s="45"/>
      <c r="J127" s="45"/>
      <c r="K127" s="45"/>
    </row>
    <row r="128" spans="1:11" s="35" customFormat="1" ht="13.5" thickBot="1">
      <c r="A128" s="52" t="s">
        <v>12</v>
      </c>
      <c r="B128" s="41">
        <f>IF(ISERR(B127/B126*100),0,B127/B126*100)</f>
        <v>58.536585365853654</v>
      </c>
      <c r="C128" s="41">
        <f t="shared" ref="C128:H128" si="30">IF(ISERR(C127/C126*100),0,C127/C126*100)</f>
        <v>77.241379310344826</v>
      </c>
      <c r="D128" s="41">
        <f t="shared" si="30"/>
        <v>90.384615384615387</v>
      </c>
      <c r="E128" s="41">
        <f t="shared" si="30"/>
        <v>97.470489038785828</v>
      </c>
      <c r="F128" s="41">
        <f t="shared" si="30"/>
        <v>97.674418604651152</v>
      </c>
      <c r="G128" s="41">
        <f t="shared" si="30"/>
        <v>91.87643020594966</v>
      </c>
      <c r="H128" s="41">
        <f t="shared" si="30"/>
        <v>98.630136986301366</v>
      </c>
      <c r="I128" s="45"/>
      <c r="J128" s="45"/>
      <c r="K128" s="45"/>
    </row>
    <row r="129" spans="1:11" s="35" customFormat="1" ht="13.5" thickBot="1">
      <c r="A129" s="49"/>
      <c r="B129" s="40"/>
      <c r="C129" s="40"/>
      <c r="D129" s="40"/>
      <c r="E129" s="40"/>
      <c r="F129" s="40"/>
      <c r="G129" s="40"/>
      <c r="H129" s="40"/>
      <c r="I129" s="45"/>
      <c r="J129" s="45"/>
      <c r="K129" s="45"/>
    </row>
    <row r="130" spans="1:11" s="35" customFormat="1" ht="13.5" thickBot="1">
      <c r="A130" s="8" t="s">
        <v>305</v>
      </c>
      <c r="B130" s="207">
        <v>20</v>
      </c>
      <c r="C130" s="207">
        <v>45</v>
      </c>
      <c r="D130" s="207">
        <v>14</v>
      </c>
      <c r="E130" s="207">
        <v>247</v>
      </c>
      <c r="F130" s="207">
        <v>8</v>
      </c>
      <c r="G130" s="206">
        <v>334</v>
      </c>
      <c r="H130" s="207">
        <v>89</v>
      </c>
      <c r="I130" s="45"/>
      <c r="J130" s="45"/>
      <c r="K130" s="45"/>
    </row>
    <row r="131" spans="1:11" s="35" customFormat="1" ht="13.5" thickBot="1">
      <c r="A131" s="51" t="s">
        <v>11</v>
      </c>
      <c r="B131" s="208">
        <v>9</v>
      </c>
      <c r="C131" s="208">
        <v>36</v>
      </c>
      <c r="D131" s="208">
        <v>12</v>
      </c>
      <c r="E131" s="208">
        <v>241</v>
      </c>
      <c r="F131" s="208">
        <v>8</v>
      </c>
      <c r="G131" s="206">
        <v>306</v>
      </c>
      <c r="H131" s="209">
        <v>87</v>
      </c>
      <c r="I131" s="45"/>
      <c r="J131" s="45"/>
      <c r="K131" s="45"/>
    </row>
    <row r="132" spans="1:11" s="35" customFormat="1" ht="13.5" thickBot="1">
      <c r="A132" s="52" t="s">
        <v>12</v>
      </c>
      <c r="B132" s="41">
        <f>IF(ISERR(B131/B130*100),0,B131/B130*100)</f>
        <v>45</v>
      </c>
      <c r="C132" s="41">
        <f t="shared" ref="C132:H132" si="31">IF(ISERR(C131/C130*100),0,C131/C130*100)</f>
        <v>80</v>
      </c>
      <c r="D132" s="41">
        <f t="shared" si="31"/>
        <v>85.714285714285708</v>
      </c>
      <c r="E132" s="41">
        <f t="shared" si="31"/>
        <v>97.570850202429142</v>
      </c>
      <c r="F132" s="41">
        <f t="shared" si="31"/>
        <v>100</v>
      </c>
      <c r="G132" s="41">
        <f t="shared" si="31"/>
        <v>91.616766467065872</v>
      </c>
      <c r="H132" s="41">
        <f t="shared" si="31"/>
        <v>97.752808988764045</v>
      </c>
      <c r="I132" s="45"/>
      <c r="J132" s="45"/>
      <c r="K132" s="45"/>
    </row>
    <row r="133" spans="1:11" s="35" customFormat="1" ht="13.5" thickBot="1">
      <c r="A133" s="49"/>
      <c r="B133" s="40"/>
      <c r="C133" s="40"/>
      <c r="D133" s="40"/>
      <c r="E133" s="40"/>
      <c r="F133" s="40"/>
      <c r="G133" s="40"/>
      <c r="H133" s="40"/>
      <c r="I133" s="45"/>
      <c r="J133" s="45"/>
      <c r="K133" s="45"/>
    </row>
    <row r="134" spans="1:11" s="35" customFormat="1" ht="13.5" thickBot="1">
      <c r="A134" s="8" t="s">
        <v>307</v>
      </c>
      <c r="B134" s="211">
        <v>28</v>
      </c>
      <c r="C134" s="211">
        <v>147</v>
      </c>
      <c r="D134" s="211">
        <v>58</v>
      </c>
      <c r="E134" s="211">
        <v>563</v>
      </c>
      <c r="F134" s="211">
        <v>49</v>
      </c>
      <c r="G134" s="210">
        <v>845</v>
      </c>
      <c r="H134" s="211">
        <v>219</v>
      </c>
      <c r="I134" s="45"/>
      <c r="J134" s="45"/>
      <c r="K134" s="45"/>
    </row>
    <row r="135" spans="1:11" s="35" customFormat="1" ht="13.5" thickBot="1">
      <c r="A135" s="51" t="s">
        <v>11</v>
      </c>
      <c r="B135" s="212">
        <v>21</v>
      </c>
      <c r="C135" s="212">
        <v>141</v>
      </c>
      <c r="D135" s="212">
        <v>56</v>
      </c>
      <c r="E135" s="212">
        <v>554</v>
      </c>
      <c r="F135" s="212">
        <v>48</v>
      </c>
      <c r="G135" s="210">
        <v>820</v>
      </c>
      <c r="H135" s="669">
        <v>182</v>
      </c>
      <c r="I135" s="45"/>
      <c r="J135" s="45"/>
      <c r="K135" s="45"/>
    </row>
    <row r="136" spans="1:11" s="35" customFormat="1" ht="13.5" thickBot="1">
      <c r="A136" s="52" t="s">
        <v>12</v>
      </c>
      <c r="B136" s="41">
        <f>IF(ISERR(B135/B134*100),0,B135/B134*100)</f>
        <v>75</v>
      </c>
      <c r="C136" s="41">
        <f t="shared" ref="C136:H136" si="32">IF(ISERR(C135/C134*100),0,C135/C134*100)</f>
        <v>95.918367346938766</v>
      </c>
      <c r="D136" s="41">
        <f t="shared" si="32"/>
        <v>96.551724137931032</v>
      </c>
      <c r="E136" s="41">
        <f t="shared" si="32"/>
        <v>98.40142095914743</v>
      </c>
      <c r="F136" s="41">
        <f t="shared" si="32"/>
        <v>97.959183673469383</v>
      </c>
      <c r="G136" s="41">
        <f t="shared" si="32"/>
        <v>97.041420118343197</v>
      </c>
      <c r="H136" s="41">
        <f t="shared" si="32"/>
        <v>83.105022831050221</v>
      </c>
      <c r="I136" s="45"/>
      <c r="J136" s="45"/>
      <c r="K136" s="45"/>
    </row>
    <row r="137" spans="1:11" s="35" customFormat="1" ht="13.5" thickBot="1">
      <c r="A137" s="49"/>
      <c r="B137" s="40"/>
      <c r="C137" s="40"/>
      <c r="D137" s="40"/>
      <c r="E137" s="40"/>
      <c r="F137" s="40"/>
      <c r="G137" s="40"/>
      <c r="H137" s="40"/>
      <c r="I137" s="45"/>
      <c r="J137" s="45"/>
      <c r="K137" s="45"/>
    </row>
    <row r="138" spans="1:11" s="35" customFormat="1" ht="13.5" thickBot="1">
      <c r="A138" s="8" t="s">
        <v>311</v>
      </c>
      <c r="B138" s="214">
        <v>15</v>
      </c>
      <c r="C138" s="214">
        <v>81</v>
      </c>
      <c r="D138" s="214">
        <v>33</v>
      </c>
      <c r="E138" s="214">
        <v>304</v>
      </c>
      <c r="F138" s="214">
        <v>12</v>
      </c>
      <c r="G138" s="213">
        <v>445</v>
      </c>
      <c r="H138" s="214">
        <v>119</v>
      </c>
      <c r="I138" s="45"/>
      <c r="J138" s="45"/>
      <c r="K138" s="45"/>
    </row>
    <row r="139" spans="1:11" s="35" customFormat="1" ht="13.5" thickBot="1">
      <c r="A139" s="51" t="s">
        <v>11</v>
      </c>
      <c r="B139" s="215">
        <v>6</v>
      </c>
      <c r="C139" s="215">
        <v>66</v>
      </c>
      <c r="D139" s="215">
        <v>28</v>
      </c>
      <c r="E139" s="215">
        <v>291</v>
      </c>
      <c r="F139" s="215">
        <v>11</v>
      </c>
      <c r="G139" s="213">
        <v>402</v>
      </c>
      <c r="H139" s="216">
        <v>117</v>
      </c>
      <c r="I139" s="45"/>
      <c r="J139" s="45"/>
      <c r="K139" s="45"/>
    </row>
    <row r="140" spans="1:11" s="35" customFormat="1" ht="13.5" thickBot="1">
      <c r="A140" s="52" t="s">
        <v>12</v>
      </c>
      <c r="B140" s="41">
        <f>IF(ISERR(B139/B138*100),0,B139/B138*100)</f>
        <v>40</v>
      </c>
      <c r="C140" s="41">
        <f t="shared" ref="C140:H140" si="33">IF(ISERR(C139/C138*100),0,C139/C138*100)</f>
        <v>81.481481481481481</v>
      </c>
      <c r="D140" s="41">
        <f t="shared" si="33"/>
        <v>84.848484848484844</v>
      </c>
      <c r="E140" s="41">
        <f t="shared" si="33"/>
        <v>95.723684210526315</v>
      </c>
      <c r="F140" s="41">
        <f t="shared" si="33"/>
        <v>91.666666666666657</v>
      </c>
      <c r="G140" s="41">
        <f t="shared" si="33"/>
        <v>90.337078651685403</v>
      </c>
      <c r="H140" s="41">
        <f t="shared" si="33"/>
        <v>98.319327731092429</v>
      </c>
      <c r="I140" s="45"/>
      <c r="J140" s="45"/>
      <c r="K140" s="45"/>
    </row>
    <row r="141" spans="1:11" s="35" customFormat="1" ht="13.5" thickBot="1">
      <c r="A141" s="49"/>
      <c r="B141" s="40"/>
      <c r="C141" s="40"/>
      <c r="D141" s="40"/>
      <c r="E141" s="40"/>
      <c r="F141" s="40"/>
      <c r="G141" s="40"/>
      <c r="H141" s="40"/>
      <c r="I141" s="45"/>
      <c r="J141" s="45"/>
      <c r="K141" s="45"/>
    </row>
    <row r="142" spans="1:11" s="35" customFormat="1" ht="13.5" thickBot="1">
      <c r="A142" s="8" t="s">
        <v>373</v>
      </c>
      <c r="B142" s="218">
        <v>16</v>
      </c>
      <c r="C142" s="218">
        <v>48</v>
      </c>
      <c r="D142" s="218">
        <v>23</v>
      </c>
      <c r="E142" s="218">
        <v>248</v>
      </c>
      <c r="F142" s="218">
        <v>13</v>
      </c>
      <c r="G142" s="217">
        <v>348</v>
      </c>
      <c r="H142" s="218">
        <v>102</v>
      </c>
      <c r="I142" s="45"/>
      <c r="J142" s="45"/>
      <c r="K142" s="45"/>
    </row>
    <row r="143" spans="1:11" s="35" customFormat="1" ht="13.5" thickBot="1">
      <c r="A143" s="51" t="s">
        <v>11</v>
      </c>
      <c r="B143" s="219">
        <v>13</v>
      </c>
      <c r="C143" s="219">
        <v>41</v>
      </c>
      <c r="D143" s="219">
        <v>21</v>
      </c>
      <c r="E143" s="219">
        <v>244</v>
      </c>
      <c r="F143" s="219">
        <v>12</v>
      </c>
      <c r="G143" s="217">
        <v>331</v>
      </c>
      <c r="H143" s="220">
        <v>100</v>
      </c>
      <c r="I143" s="45"/>
      <c r="J143" s="45"/>
      <c r="K143" s="45"/>
    </row>
    <row r="144" spans="1:11" s="35" customFormat="1" ht="13.5" thickBot="1">
      <c r="A144" s="52" t="s">
        <v>12</v>
      </c>
      <c r="B144" s="41">
        <f>IF(ISERR(B143/B142*100),0,B143/B142*100)</f>
        <v>81.25</v>
      </c>
      <c r="C144" s="41">
        <f t="shared" ref="C144:H144" si="34">IF(ISERR(C143/C142*100),0,C143/C142*100)</f>
        <v>85.416666666666657</v>
      </c>
      <c r="D144" s="41">
        <f t="shared" si="34"/>
        <v>91.304347826086953</v>
      </c>
      <c r="E144" s="41">
        <f t="shared" si="34"/>
        <v>98.387096774193552</v>
      </c>
      <c r="F144" s="41">
        <f t="shared" si="34"/>
        <v>92.307692307692307</v>
      </c>
      <c r="G144" s="41">
        <f t="shared" si="34"/>
        <v>95.114942528735639</v>
      </c>
      <c r="H144" s="41">
        <f t="shared" si="34"/>
        <v>98.039215686274503</v>
      </c>
      <c r="I144" s="45"/>
      <c r="J144" s="45"/>
      <c r="K144" s="45"/>
    </row>
    <row r="145" spans="1:11" s="35" customFormat="1" ht="13.5" thickBot="1">
      <c r="A145" s="49"/>
      <c r="B145" s="40"/>
      <c r="C145" s="40"/>
      <c r="D145" s="40"/>
      <c r="E145" s="40"/>
      <c r="F145" s="40"/>
      <c r="G145" s="40"/>
      <c r="H145" s="40"/>
      <c r="I145" s="45"/>
      <c r="J145" s="45"/>
      <c r="K145" s="45"/>
    </row>
    <row r="146" spans="1:11" s="35" customFormat="1" ht="13.5" thickBot="1">
      <c r="A146" s="8" t="s">
        <v>383</v>
      </c>
      <c r="B146" s="222">
        <v>77</v>
      </c>
      <c r="C146" s="222">
        <v>410</v>
      </c>
      <c r="D146" s="222">
        <v>173</v>
      </c>
      <c r="E146" s="222">
        <v>1438</v>
      </c>
      <c r="F146" s="222">
        <v>64</v>
      </c>
      <c r="G146" s="221">
        <v>2162</v>
      </c>
      <c r="H146" s="222">
        <v>547</v>
      </c>
      <c r="I146" s="45"/>
      <c r="J146" s="45"/>
      <c r="K146" s="45"/>
    </row>
    <row r="147" spans="1:11" s="35" customFormat="1" ht="13.5" thickBot="1">
      <c r="A147" s="51" t="s">
        <v>11</v>
      </c>
      <c r="B147" s="223">
        <v>31</v>
      </c>
      <c r="C147" s="223">
        <v>359</v>
      </c>
      <c r="D147" s="223">
        <v>163</v>
      </c>
      <c r="E147" s="223">
        <v>1401</v>
      </c>
      <c r="F147" s="223">
        <v>59</v>
      </c>
      <c r="G147" s="221">
        <v>2013</v>
      </c>
      <c r="H147" s="224">
        <v>538</v>
      </c>
      <c r="I147" s="45"/>
      <c r="J147" s="45"/>
      <c r="K147" s="45"/>
    </row>
    <row r="148" spans="1:11" s="35" customFormat="1" ht="13.5" thickBot="1">
      <c r="A148" s="52" t="s">
        <v>12</v>
      </c>
      <c r="B148" s="41">
        <f>IF(ISERR(B147/B146*100),0,B147/B146*100)</f>
        <v>40.259740259740262</v>
      </c>
      <c r="C148" s="41">
        <f t="shared" ref="C148:H148" si="35">IF(ISERR(C147/C146*100),0,C147/C146*100)</f>
        <v>87.560975609756099</v>
      </c>
      <c r="D148" s="41">
        <f t="shared" si="35"/>
        <v>94.219653179190757</v>
      </c>
      <c r="E148" s="41">
        <f t="shared" si="35"/>
        <v>97.426981919332405</v>
      </c>
      <c r="F148" s="41">
        <f t="shared" si="35"/>
        <v>92.1875</v>
      </c>
      <c r="G148" s="41">
        <f t="shared" si="35"/>
        <v>93.108233117483806</v>
      </c>
      <c r="H148" s="41">
        <f t="shared" si="35"/>
        <v>98.354661791590487</v>
      </c>
      <c r="I148" s="45"/>
      <c r="J148" s="45"/>
      <c r="K148" s="45"/>
    </row>
    <row r="149" spans="1:11" s="35" customFormat="1" ht="13.5" thickBot="1">
      <c r="A149" s="49"/>
      <c r="B149" s="40"/>
      <c r="C149" s="40"/>
      <c r="D149" s="40"/>
      <c r="E149" s="40"/>
      <c r="F149" s="40"/>
      <c r="G149" s="40"/>
      <c r="H149" s="40"/>
      <c r="I149" s="45"/>
      <c r="J149" s="45"/>
      <c r="K149" s="45"/>
    </row>
    <row r="150" spans="1:11" s="35" customFormat="1" ht="13.5" thickBot="1">
      <c r="A150" s="8" t="s">
        <v>409</v>
      </c>
      <c r="B150" s="226">
        <v>12</v>
      </c>
      <c r="C150" s="226">
        <v>27</v>
      </c>
      <c r="D150" s="226">
        <v>11</v>
      </c>
      <c r="E150" s="226">
        <v>116</v>
      </c>
      <c r="F150" s="226">
        <v>2</v>
      </c>
      <c r="G150" s="225">
        <v>168</v>
      </c>
      <c r="H150" s="226">
        <v>50</v>
      </c>
      <c r="I150" s="45"/>
      <c r="J150" s="45"/>
      <c r="K150" s="45"/>
    </row>
    <row r="151" spans="1:11" s="35" customFormat="1" ht="13.5" thickBot="1">
      <c r="A151" s="51" t="s">
        <v>11</v>
      </c>
      <c r="B151" s="227">
        <v>10</v>
      </c>
      <c r="C151" s="227">
        <v>25</v>
      </c>
      <c r="D151" s="227">
        <v>10</v>
      </c>
      <c r="E151" s="227">
        <v>115</v>
      </c>
      <c r="F151" s="227">
        <v>2</v>
      </c>
      <c r="G151" s="225">
        <v>162</v>
      </c>
      <c r="H151" s="228">
        <v>49</v>
      </c>
      <c r="I151" s="45"/>
      <c r="J151" s="45"/>
      <c r="K151" s="45"/>
    </row>
    <row r="152" spans="1:11" s="35" customFormat="1" ht="13.5" thickBot="1">
      <c r="A152" s="52" t="s">
        <v>12</v>
      </c>
      <c r="B152" s="41">
        <f>IF(ISERR(B151/B150*100),0,B151/B150*100)</f>
        <v>83.333333333333343</v>
      </c>
      <c r="C152" s="41">
        <f t="shared" ref="C152:H152" si="36">IF(ISERR(C151/C150*100),0,C151/C150*100)</f>
        <v>92.592592592592595</v>
      </c>
      <c r="D152" s="41">
        <f t="shared" si="36"/>
        <v>90.909090909090907</v>
      </c>
      <c r="E152" s="41">
        <f t="shared" si="36"/>
        <v>99.137931034482762</v>
      </c>
      <c r="F152" s="41">
        <f t="shared" si="36"/>
        <v>100</v>
      </c>
      <c r="G152" s="41">
        <f t="shared" si="36"/>
        <v>96.428571428571431</v>
      </c>
      <c r="H152" s="41">
        <f t="shared" si="36"/>
        <v>98</v>
      </c>
      <c r="I152" s="45"/>
      <c r="J152" s="45"/>
      <c r="K152" s="45"/>
    </row>
    <row r="153" spans="1:11" s="35" customFormat="1" ht="13.5" thickBot="1">
      <c r="A153" s="49"/>
      <c r="B153" s="40"/>
      <c r="C153" s="40"/>
      <c r="D153" s="40"/>
      <c r="E153" s="40"/>
      <c r="F153" s="40"/>
      <c r="G153" s="40"/>
      <c r="H153" s="40"/>
      <c r="I153" s="45"/>
      <c r="J153" s="45"/>
      <c r="K153" s="45"/>
    </row>
    <row r="154" spans="1:11" s="35" customFormat="1" ht="13.5" thickBot="1">
      <c r="A154" s="8" t="s">
        <v>417</v>
      </c>
      <c r="B154" s="230">
        <v>13</v>
      </c>
      <c r="C154" s="230">
        <v>32</v>
      </c>
      <c r="D154" s="230">
        <v>10</v>
      </c>
      <c r="E154" s="230">
        <v>123</v>
      </c>
      <c r="F154" s="230">
        <v>12</v>
      </c>
      <c r="G154" s="229">
        <v>190</v>
      </c>
      <c r="H154" s="230">
        <v>51</v>
      </c>
      <c r="I154" s="45"/>
      <c r="J154" s="45"/>
      <c r="K154" s="45"/>
    </row>
    <row r="155" spans="1:11" s="35" customFormat="1" ht="13.5" thickBot="1">
      <c r="A155" s="51" t="s">
        <v>11</v>
      </c>
      <c r="B155" s="231">
        <v>9</v>
      </c>
      <c r="C155" s="231">
        <v>29</v>
      </c>
      <c r="D155" s="231">
        <v>9</v>
      </c>
      <c r="E155" s="231">
        <v>121</v>
      </c>
      <c r="F155" s="231">
        <v>11</v>
      </c>
      <c r="G155" s="229">
        <v>179</v>
      </c>
      <c r="H155" s="232">
        <v>50</v>
      </c>
      <c r="I155" s="45"/>
      <c r="J155" s="45"/>
      <c r="K155" s="45"/>
    </row>
    <row r="156" spans="1:11" s="35" customFormat="1" ht="13.5" thickBot="1">
      <c r="A156" s="52" t="s">
        <v>12</v>
      </c>
      <c r="B156" s="41">
        <f>IF(ISERR(B155/B154*100),0,B155/B154*100)</f>
        <v>69.230769230769226</v>
      </c>
      <c r="C156" s="41">
        <f t="shared" ref="C156:H156" si="37">IF(ISERR(C155/C154*100),0,C155/C154*100)</f>
        <v>90.625</v>
      </c>
      <c r="D156" s="41">
        <f t="shared" si="37"/>
        <v>90</v>
      </c>
      <c r="E156" s="41">
        <f t="shared" si="37"/>
        <v>98.373983739837399</v>
      </c>
      <c r="F156" s="41">
        <f t="shared" si="37"/>
        <v>91.666666666666657</v>
      </c>
      <c r="G156" s="41">
        <f t="shared" si="37"/>
        <v>94.21052631578948</v>
      </c>
      <c r="H156" s="41">
        <f t="shared" si="37"/>
        <v>98.039215686274503</v>
      </c>
      <c r="I156" s="45"/>
      <c r="J156" s="45"/>
      <c r="K156" s="45"/>
    </row>
    <row r="157" spans="1:11" s="35" customFormat="1" ht="13.5" thickBot="1">
      <c r="A157" s="49"/>
      <c r="B157" s="40"/>
      <c r="C157" s="40"/>
      <c r="D157" s="40"/>
      <c r="E157" s="40"/>
      <c r="F157" s="40"/>
      <c r="G157" s="40"/>
      <c r="H157" s="40"/>
      <c r="I157" s="45"/>
      <c r="J157" s="45"/>
      <c r="K157" s="45"/>
    </row>
    <row r="158" spans="1:11" s="35" customFormat="1" ht="13.5" thickBot="1">
      <c r="A158" s="8" t="s">
        <v>418</v>
      </c>
      <c r="B158" s="247">
        <v>44</v>
      </c>
      <c r="C158" s="247">
        <v>124</v>
      </c>
      <c r="D158" s="247">
        <v>50</v>
      </c>
      <c r="E158" s="247">
        <v>539</v>
      </c>
      <c r="F158" s="247">
        <v>16</v>
      </c>
      <c r="G158" s="242">
        <v>773</v>
      </c>
      <c r="H158" s="247">
        <v>216</v>
      </c>
      <c r="I158" s="45"/>
      <c r="J158" s="45"/>
      <c r="K158" s="45"/>
    </row>
    <row r="159" spans="1:11" s="35" customFormat="1" ht="13.5" thickBot="1">
      <c r="A159" s="51" t="s">
        <v>11</v>
      </c>
      <c r="B159" s="248">
        <v>23</v>
      </c>
      <c r="C159" s="248">
        <v>101</v>
      </c>
      <c r="D159" s="248">
        <v>43</v>
      </c>
      <c r="E159" s="248">
        <v>536</v>
      </c>
      <c r="F159" s="248">
        <v>14</v>
      </c>
      <c r="G159" s="242">
        <v>717</v>
      </c>
      <c r="H159" s="249">
        <v>213</v>
      </c>
      <c r="I159" s="45"/>
      <c r="J159" s="45"/>
      <c r="K159" s="45"/>
    </row>
    <row r="160" spans="1:11" s="35" customFormat="1" ht="13.5" thickBot="1">
      <c r="A160" s="52" t="s">
        <v>12</v>
      </c>
      <c r="B160" s="41">
        <f>IF(ISERR(B159/B158*100),0,B159/B158*100)</f>
        <v>52.272727272727273</v>
      </c>
      <c r="C160" s="41">
        <f t="shared" ref="C160:H160" si="38">IF(ISERR(C159/C158*100),0,C159/C158*100)</f>
        <v>81.451612903225808</v>
      </c>
      <c r="D160" s="41">
        <f t="shared" si="38"/>
        <v>86</v>
      </c>
      <c r="E160" s="41">
        <f t="shared" si="38"/>
        <v>99.443413729128011</v>
      </c>
      <c r="F160" s="41">
        <f t="shared" si="38"/>
        <v>87.5</v>
      </c>
      <c r="G160" s="41">
        <f t="shared" si="38"/>
        <v>92.755498059508412</v>
      </c>
      <c r="H160" s="41">
        <f t="shared" si="38"/>
        <v>98.611111111111114</v>
      </c>
      <c r="I160" s="45"/>
      <c r="J160" s="45"/>
      <c r="K160" s="45"/>
    </row>
    <row r="161" spans="1:11" s="35" customFormat="1" ht="13.5" thickBot="1">
      <c r="A161" s="49"/>
      <c r="B161" s="40"/>
      <c r="C161" s="40"/>
      <c r="D161" s="40"/>
      <c r="E161" s="40"/>
      <c r="F161" s="40"/>
      <c r="G161" s="40"/>
      <c r="H161" s="40"/>
      <c r="I161" s="45"/>
      <c r="J161" s="45"/>
      <c r="K161" s="45"/>
    </row>
    <row r="162" spans="1:11" s="35" customFormat="1" ht="13.5" thickBot="1">
      <c r="A162" s="8" t="s">
        <v>423</v>
      </c>
      <c r="B162" s="247">
        <v>66</v>
      </c>
      <c r="C162" s="247">
        <v>285</v>
      </c>
      <c r="D162" s="247">
        <v>144</v>
      </c>
      <c r="E162" s="247">
        <v>1267</v>
      </c>
      <c r="F162" s="247">
        <v>56</v>
      </c>
      <c r="G162" s="242">
        <f>SUM(B162:F162)</f>
        <v>1818</v>
      </c>
      <c r="H162" s="247">
        <v>457</v>
      </c>
      <c r="I162" s="45"/>
      <c r="J162" s="45"/>
      <c r="K162" s="45"/>
    </row>
    <row r="163" spans="1:11" s="35" customFormat="1" ht="13.5" thickBot="1">
      <c r="A163" s="51" t="s">
        <v>11</v>
      </c>
      <c r="B163" s="248">
        <v>51</v>
      </c>
      <c r="C163" s="248">
        <v>244</v>
      </c>
      <c r="D163" s="248">
        <v>139</v>
      </c>
      <c r="E163" s="248">
        <v>1165</v>
      </c>
      <c r="F163" s="248">
        <v>51</v>
      </c>
      <c r="G163" s="242">
        <f>SUM(B163:F163)</f>
        <v>1650</v>
      </c>
      <c r="H163" s="249">
        <v>444</v>
      </c>
      <c r="I163" s="45"/>
      <c r="J163" s="45"/>
      <c r="K163" s="45"/>
    </row>
    <row r="164" spans="1:11" s="35" customFormat="1" ht="13.5" thickBot="1">
      <c r="A164" s="52" t="s">
        <v>12</v>
      </c>
      <c r="B164" s="41">
        <f>IF(ISERR(B163/B162*100),0,B163/B162*100)</f>
        <v>77.272727272727266</v>
      </c>
      <c r="C164" s="41">
        <f t="shared" ref="C164:H164" si="39">IF(ISERR(C163/C162*100),0,C163/C162*100)</f>
        <v>85.614035087719301</v>
      </c>
      <c r="D164" s="41">
        <f t="shared" si="39"/>
        <v>96.527777777777786</v>
      </c>
      <c r="E164" s="41">
        <f t="shared" si="39"/>
        <v>91.949486977111277</v>
      </c>
      <c r="F164" s="41">
        <f t="shared" si="39"/>
        <v>91.071428571428569</v>
      </c>
      <c r="G164" s="41">
        <f t="shared" si="39"/>
        <v>90.759075907590756</v>
      </c>
      <c r="H164" s="41">
        <f t="shared" si="39"/>
        <v>97.155361050328224</v>
      </c>
      <c r="I164" s="45"/>
      <c r="J164" s="45"/>
      <c r="K164" s="45"/>
    </row>
    <row r="165" spans="1:11" s="35" customFormat="1" ht="13.5" thickBot="1">
      <c r="A165" s="49"/>
      <c r="B165" s="40"/>
      <c r="C165" s="40"/>
      <c r="D165" s="40"/>
      <c r="E165" s="40"/>
      <c r="F165" s="40"/>
      <c r="G165" s="40"/>
      <c r="H165" s="40"/>
      <c r="I165" s="45"/>
      <c r="J165" s="45"/>
      <c r="K165" s="45"/>
    </row>
    <row r="166" spans="1:11" s="35" customFormat="1" ht="13.5" thickBot="1">
      <c r="A166" s="8"/>
      <c r="B166" s="39"/>
      <c r="C166" s="39"/>
      <c r="D166" s="39"/>
      <c r="E166" s="39"/>
      <c r="F166" s="39"/>
      <c r="G166" s="37">
        <f>SUM(B166:F166)</f>
        <v>0</v>
      </c>
      <c r="H166" s="39"/>
      <c r="I166" s="45"/>
      <c r="J166" s="45"/>
      <c r="K166" s="45"/>
    </row>
    <row r="167" spans="1:11" s="35" customFormat="1" ht="13.5" thickBot="1">
      <c r="A167" s="51" t="s">
        <v>11</v>
      </c>
      <c r="B167" s="38"/>
      <c r="C167" s="38"/>
      <c r="D167" s="38"/>
      <c r="E167" s="38"/>
      <c r="F167" s="38"/>
      <c r="G167" s="37">
        <f>SUM(B167:F167)</f>
        <v>0</v>
      </c>
      <c r="H167" s="36"/>
      <c r="I167" s="45"/>
      <c r="J167" s="45"/>
      <c r="K167" s="45"/>
    </row>
    <row r="168" spans="1:11" s="35" customFormat="1" ht="13.5" thickBot="1">
      <c r="A168" s="52" t="s">
        <v>12</v>
      </c>
      <c r="B168" s="41">
        <f>IF(ISERR(B167/B166*100),0,B167/B166*100)</f>
        <v>0</v>
      </c>
      <c r="C168" s="41">
        <f t="shared" ref="C168:H168" si="40">IF(ISERR(C167/C166*100),0,C167/C166*100)</f>
        <v>0</v>
      </c>
      <c r="D168" s="41">
        <f t="shared" si="40"/>
        <v>0</v>
      </c>
      <c r="E168" s="41">
        <f t="shared" si="40"/>
        <v>0</v>
      </c>
      <c r="F168" s="41">
        <f t="shared" si="40"/>
        <v>0</v>
      </c>
      <c r="G168" s="41">
        <f t="shared" si="40"/>
        <v>0</v>
      </c>
      <c r="H168" s="41">
        <f t="shared" si="40"/>
        <v>0</v>
      </c>
      <c r="I168" s="45"/>
      <c r="J168" s="45"/>
      <c r="K168" s="45"/>
    </row>
    <row r="169" spans="1:11" s="35" customFormat="1" ht="13.5" thickBot="1">
      <c r="A169" s="49"/>
      <c r="B169" s="40"/>
      <c r="C169" s="40"/>
      <c r="D169" s="40"/>
      <c r="E169" s="40"/>
      <c r="F169" s="40"/>
      <c r="G169" s="40"/>
      <c r="H169" s="40"/>
      <c r="I169" s="45"/>
      <c r="J169" s="45"/>
      <c r="K169" s="45"/>
    </row>
    <row r="170" spans="1:11" s="35" customFormat="1" ht="13.5" thickBot="1">
      <c r="A170" s="8"/>
      <c r="B170" s="39"/>
      <c r="C170" s="39"/>
      <c r="D170" s="39"/>
      <c r="E170" s="39"/>
      <c r="F170" s="39"/>
      <c r="G170" s="37">
        <f>SUM(B170:F170)</f>
        <v>0</v>
      </c>
      <c r="H170" s="39"/>
      <c r="I170" s="45"/>
      <c r="J170" s="45"/>
      <c r="K170" s="45"/>
    </row>
    <row r="171" spans="1:11" s="35" customFormat="1" ht="13.5" thickBot="1">
      <c r="A171" s="51" t="s">
        <v>11</v>
      </c>
      <c r="B171" s="38"/>
      <c r="C171" s="38"/>
      <c r="D171" s="38"/>
      <c r="E171" s="38"/>
      <c r="F171" s="38"/>
      <c r="G171" s="37">
        <f>SUM(B171:F171)</f>
        <v>0</v>
      </c>
      <c r="H171" s="36"/>
      <c r="I171" s="45"/>
      <c r="J171" s="45"/>
      <c r="K171" s="45"/>
    </row>
    <row r="172" spans="1:11" s="35" customFormat="1" ht="13.5" thickBot="1">
      <c r="A172" s="52" t="s">
        <v>12</v>
      </c>
      <c r="B172" s="41">
        <f>IF(ISERR(B171/B170*100),0,B171/B170*100)</f>
        <v>0</v>
      </c>
      <c r="C172" s="41">
        <f t="shared" ref="C172:H172" si="41">IF(ISERR(C171/C170*100),0,C171/C170*100)</f>
        <v>0</v>
      </c>
      <c r="D172" s="41">
        <f t="shared" si="41"/>
        <v>0</v>
      </c>
      <c r="E172" s="41">
        <f t="shared" si="41"/>
        <v>0</v>
      </c>
      <c r="F172" s="41">
        <f t="shared" si="41"/>
        <v>0</v>
      </c>
      <c r="G172" s="41">
        <f t="shared" si="41"/>
        <v>0</v>
      </c>
      <c r="H172" s="41">
        <f t="shared" si="41"/>
        <v>0</v>
      </c>
      <c r="I172" s="45"/>
      <c r="J172" s="45"/>
      <c r="K172" s="45"/>
    </row>
    <row r="173" spans="1:11" s="35" customFormat="1" ht="13.5" thickBot="1">
      <c r="A173" s="49"/>
      <c r="B173" s="40"/>
      <c r="C173" s="40"/>
      <c r="D173" s="40"/>
      <c r="E173" s="40"/>
      <c r="F173" s="40"/>
      <c r="G173" s="40"/>
      <c r="H173" s="40"/>
      <c r="I173" s="45"/>
      <c r="J173" s="45"/>
      <c r="K173" s="45"/>
    </row>
    <row r="174" spans="1:11">
      <c r="A174" s="25" t="s">
        <v>13</v>
      </c>
      <c r="B174" s="26"/>
      <c r="C174" s="26"/>
      <c r="D174" s="26"/>
      <c r="E174" s="26"/>
      <c r="F174" s="26"/>
      <c r="G174" s="26"/>
      <c r="H174" s="26"/>
      <c r="I174" s="27"/>
      <c r="J174" s="27"/>
      <c r="K174" s="27"/>
    </row>
    <row r="175" spans="1:11" ht="18" customHeight="1">
      <c r="A175" s="46" t="s">
        <v>14</v>
      </c>
      <c r="B175" s="44"/>
      <c r="C175" s="44"/>
      <c r="D175" s="44"/>
      <c r="E175" s="44"/>
      <c r="F175" s="44"/>
      <c r="G175" s="44"/>
      <c r="H175" s="44"/>
      <c r="I175" s="42"/>
      <c r="J175" s="42"/>
      <c r="K175" s="42"/>
    </row>
    <row r="176" spans="1:11" ht="12.75" customHeight="1">
      <c r="A176" s="676" t="s">
        <v>15</v>
      </c>
      <c r="B176" s="676"/>
      <c r="C176" s="676"/>
      <c r="D176" s="676"/>
      <c r="E176" s="676"/>
      <c r="F176" s="676"/>
      <c r="G176" s="676"/>
      <c r="H176" s="676"/>
      <c r="I176" s="676"/>
      <c r="J176" s="53"/>
      <c r="K176" s="53"/>
    </row>
    <row r="177" spans="1:11" ht="12.75" customHeight="1">
      <c r="A177" s="676" t="s">
        <v>16</v>
      </c>
      <c r="B177" s="676"/>
      <c r="C177" s="676"/>
      <c r="D177" s="676"/>
      <c r="E177" s="676"/>
      <c r="F177" s="676"/>
      <c r="G177" s="676"/>
      <c r="H177" s="676"/>
      <c r="I177" s="676"/>
      <c r="J177" s="53"/>
      <c r="K177" s="53"/>
    </row>
    <row r="178" spans="1:11">
      <c r="A178" s="676" t="s">
        <v>433</v>
      </c>
      <c r="B178" s="676"/>
      <c r="C178" s="676"/>
      <c r="D178" s="676"/>
      <c r="E178" s="676"/>
      <c r="F178" s="676"/>
      <c r="G178" s="676"/>
      <c r="H178" s="676"/>
      <c r="I178" s="676"/>
      <c r="J178" s="676"/>
      <c r="K178" s="676"/>
    </row>
    <row r="179" spans="1:11">
      <c r="A179" s="676" t="s">
        <v>464</v>
      </c>
      <c r="B179" s="676"/>
      <c r="C179" s="676"/>
      <c r="D179" s="676"/>
      <c r="E179" s="676"/>
      <c r="F179" s="676"/>
      <c r="G179" s="676"/>
      <c r="H179" s="676"/>
      <c r="I179" s="676"/>
      <c r="J179" s="676"/>
      <c r="K179" s="29"/>
    </row>
    <row r="180" spans="1:11">
      <c r="A180" s="693"/>
      <c r="B180" s="693"/>
      <c r="C180" s="693"/>
      <c r="D180" s="693"/>
      <c r="E180" s="693"/>
      <c r="F180" s="693"/>
      <c r="G180" s="693"/>
      <c r="H180" s="693"/>
      <c r="I180" s="693"/>
    </row>
    <row r="181" spans="1:11">
      <c r="A181" s="693"/>
      <c r="B181" s="693"/>
      <c r="C181" s="693"/>
      <c r="D181" s="693"/>
      <c r="E181" s="693"/>
      <c r="F181" s="693"/>
      <c r="G181" s="693"/>
      <c r="H181" s="693"/>
      <c r="I181" s="693"/>
    </row>
    <row r="182" spans="1:11">
      <c r="A182" s="693"/>
      <c r="B182" s="693"/>
      <c r="C182" s="693"/>
      <c r="D182" s="693"/>
      <c r="E182" s="693"/>
      <c r="F182" s="693"/>
      <c r="G182" s="693"/>
      <c r="H182" s="693"/>
      <c r="I182" s="693"/>
    </row>
    <row r="183" spans="1:11" ht="15.75">
      <c r="A183" s="31"/>
      <c r="B183" s="30"/>
      <c r="C183" s="30"/>
      <c r="D183" s="30"/>
      <c r="E183" s="30"/>
      <c r="F183" s="30"/>
      <c r="G183" s="30"/>
      <c r="H183" s="30"/>
      <c r="I183" s="30"/>
    </row>
    <row r="184" spans="1:11">
      <c r="A184" s="30"/>
      <c r="B184" s="30"/>
      <c r="C184" s="30"/>
      <c r="D184" s="30"/>
      <c r="E184" s="30"/>
      <c r="F184" s="30"/>
      <c r="G184" s="30"/>
      <c r="H184" s="30"/>
      <c r="I184" s="30"/>
    </row>
    <row r="185" spans="1:11">
      <c r="A185" s="30"/>
      <c r="B185" s="30"/>
      <c r="C185" s="30"/>
      <c r="D185" s="30"/>
      <c r="E185" s="30"/>
      <c r="F185" s="30"/>
      <c r="G185" s="30"/>
      <c r="H185" s="30"/>
      <c r="I185" s="30"/>
    </row>
  </sheetData>
  <mergeCells count="9">
    <mergeCell ref="A9:H9"/>
    <mergeCell ref="B10:C10"/>
    <mergeCell ref="A181:I181"/>
    <mergeCell ref="A182:I182"/>
    <mergeCell ref="A176:I176"/>
    <mergeCell ref="A177:I177"/>
    <mergeCell ref="A178:K178"/>
    <mergeCell ref="A179:J179"/>
    <mergeCell ref="A180:I180"/>
  </mergeCells>
  <dataValidations count="1">
    <dataValidation operator="greaterThan" allowBlank="1" showInputMessage="1" showErrorMessage="1" sqref="B10:C10"/>
  </dataValidations>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LISTAS!$C$1:$C$367</xm:f>
          </x14:formula1>
          <xm:sqref>A18 A22 A26 A30 A34 A38 A42 A46 A50 A54 A58 A62 A66 A70 A74 A78 A82 A86 A90 A94 A98 A102 A106 A110 A114 A118 A122 A126 A130 A134 A138 A142 A146 A150 A154 A158 A162 A166 A170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3"/>
  <sheetViews>
    <sheetView workbookViewId="0">
      <selection activeCell="A5" sqref="A5"/>
    </sheetView>
  </sheetViews>
  <sheetFormatPr defaultRowHeight="12.75"/>
  <cols>
    <col min="1" max="1" width="46.42578125" style="33" customWidth="1"/>
    <col min="2" max="2" width="11.85546875" style="34" customWidth="1"/>
    <col min="3" max="8" width="10.85546875" style="34" customWidth="1"/>
    <col min="9" max="16384" width="9.140625" style="33"/>
  </cols>
  <sheetData>
    <row r="1" spans="1:11" s="233" customFormat="1">
      <c r="B1" s="234"/>
      <c r="C1" s="234"/>
      <c r="D1" s="234"/>
      <c r="E1" s="234"/>
      <c r="F1" s="234"/>
      <c r="G1" s="234"/>
      <c r="H1" s="234"/>
    </row>
    <row r="2" spans="1:11" s="233" customFormat="1" ht="15.75">
      <c r="A2" s="674" t="s">
        <v>475</v>
      </c>
      <c r="B2" s="234"/>
      <c r="C2" s="234"/>
      <c r="D2" s="234"/>
      <c r="E2" s="234"/>
      <c r="F2" s="234"/>
      <c r="G2" s="234"/>
      <c r="H2" s="234"/>
    </row>
    <row r="3" spans="1:11" s="233" customFormat="1" ht="15.75">
      <c r="A3" s="674" t="s">
        <v>476</v>
      </c>
      <c r="B3" s="234"/>
      <c r="C3" s="234"/>
      <c r="D3" s="234"/>
      <c r="E3" s="234"/>
      <c r="F3" s="234"/>
      <c r="G3" s="234"/>
      <c r="H3" s="234"/>
    </row>
    <row r="4" spans="1:11" s="233" customFormat="1" ht="15.75">
      <c r="A4" s="674" t="s">
        <v>477</v>
      </c>
      <c r="B4" s="234"/>
      <c r="C4" s="234"/>
      <c r="D4" s="234"/>
      <c r="E4" s="234"/>
      <c r="F4" s="234"/>
      <c r="G4" s="234"/>
      <c r="H4" s="234"/>
    </row>
    <row r="5" spans="1:11" s="233" customFormat="1" ht="15.75">
      <c r="A5" s="675" t="s">
        <v>478</v>
      </c>
      <c r="B5" s="234"/>
      <c r="C5" s="234"/>
      <c r="D5" s="234"/>
      <c r="E5" s="234"/>
      <c r="F5" s="234"/>
      <c r="G5" s="234"/>
      <c r="H5" s="234"/>
    </row>
    <row r="6" spans="1:11" s="233" customFormat="1">
      <c r="B6" s="234"/>
      <c r="C6" s="234"/>
      <c r="D6" s="234"/>
      <c r="E6" s="234"/>
      <c r="F6" s="234"/>
      <c r="G6" s="234"/>
      <c r="H6" s="234"/>
    </row>
    <row r="7" spans="1:11" s="233" customFormat="1">
      <c r="B7" s="234"/>
      <c r="C7" s="234"/>
      <c r="D7" s="234"/>
      <c r="E7" s="234"/>
      <c r="F7" s="234"/>
      <c r="G7" s="234"/>
      <c r="H7" s="234"/>
    </row>
    <row r="8" spans="1:11" s="233" customFormat="1">
      <c r="B8" s="234"/>
      <c r="C8" s="234"/>
      <c r="D8" s="234"/>
      <c r="E8" s="234"/>
      <c r="F8" s="234"/>
      <c r="G8" s="234"/>
      <c r="H8" s="234"/>
    </row>
    <row r="9" spans="1:11" s="233" customFormat="1">
      <c r="A9" s="694" t="s">
        <v>4</v>
      </c>
      <c r="B9" s="694"/>
      <c r="C9" s="694"/>
      <c r="D9" s="694"/>
      <c r="E9" s="694"/>
      <c r="F9" s="694"/>
      <c r="G9" s="694"/>
      <c r="H9" s="694"/>
    </row>
    <row r="10" spans="1:11" s="233" customFormat="1">
      <c r="A10" s="235" t="s">
        <v>0</v>
      </c>
      <c r="B10" s="695" t="s">
        <v>455</v>
      </c>
      <c r="C10" s="695"/>
      <c r="D10" s="235"/>
      <c r="E10" s="235"/>
      <c r="F10" s="235"/>
      <c r="G10" s="235"/>
      <c r="H10" s="235"/>
    </row>
    <row r="11" spans="1:11" ht="13.5" thickBot="1">
      <c r="A11" s="673" t="s">
        <v>471</v>
      </c>
      <c r="B11" s="236"/>
      <c r="C11" s="236"/>
      <c r="D11" s="236"/>
      <c r="E11" s="236"/>
      <c r="F11" s="236"/>
      <c r="G11" s="236"/>
      <c r="H11" s="236"/>
      <c r="I11" s="233"/>
      <c r="J11" s="233"/>
      <c r="K11" s="233"/>
    </row>
    <row r="12" spans="1:11" s="35" customFormat="1" ht="18.75" customHeight="1" thickBot="1">
      <c r="A12" s="237" t="s">
        <v>5</v>
      </c>
      <c r="B12" s="238" t="s">
        <v>6</v>
      </c>
      <c r="C12" s="238" t="s">
        <v>3</v>
      </c>
      <c r="D12" s="238" t="s">
        <v>7</v>
      </c>
      <c r="E12" s="238" t="s">
        <v>8</v>
      </c>
      <c r="F12" s="238" t="s">
        <v>9</v>
      </c>
      <c r="G12" s="238" t="s">
        <v>2</v>
      </c>
      <c r="H12" s="238" t="s">
        <v>10</v>
      </c>
      <c r="I12" s="45"/>
      <c r="J12" s="45"/>
      <c r="K12" s="45"/>
    </row>
    <row r="13" spans="1:11" s="35" customFormat="1" ht="13.5" thickBot="1">
      <c r="A13" s="239"/>
      <c r="B13" s="240"/>
      <c r="C13" s="240"/>
      <c r="D13" s="240"/>
      <c r="E13" s="240"/>
      <c r="F13" s="240"/>
      <c r="G13" s="240"/>
      <c r="H13" s="240"/>
      <c r="I13" s="45"/>
      <c r="J13" s="45"/>
      <c r="K13" s="45"/>
    </row>
    <row r="14" spans="1:11" s="35" customFormat="1" ht="13.5" thickBot="1">
      <c r="A14" s="241" t="e">
        <f>#REF!</f>
        <v>#REF!</v>
      </c>
      <c r="B14" s="242">
        <f>B18+B22+B26+B30+B34+B38+B42+B50+B54+B58+B62+B66+B70+B74+B78+B82+B86+B90+B94+B98+B102+B106+B110+B114+B118+B122+B126+B130+B134+B138+B142+B146+B150+B154+B158+B46</f>
        <v>1193</v>
      </c>
      <c r="C14" s="666">
        <f t="shared" ref="C14:H14" si="0">C18+C22+C26+C30+C34+C38+C42+C50+C54+C58+C62+C66+C70+C74+C78+C82+C86+C90+C94+C98+C102+C106+C110+C114+C118+C122+C126+C130+C134+C138+C142+C146+C150+C154+C158+C46</f>
        <v>3910</v>
      </c>
      <c r="D14" s="666">
        <f t="shared" si="0"/>
        <v>1727</v>
      </c>
      <c r="E14" s="666">
        <f t="shared" si="0"/>
        <v>17292</v>
      </c>
      <c r="F14" s="666">
        <f t="shared" si="0"/>
        <v>1063</v>
      </c>
      <c r="G14" s="666">
        <f t="shared" si="0"/>
        <v>25185</v>
      </c>
      <c r="H14" s="666">
        <f t="shared" si="0"/>
        <v>6590</v>
      </c>
      <c r="I14" s="45"/>
      <c r="J14" s="45"/>
      <c r="K14" s="45"/>
    </row>
    <row r="15" spans="1:11" s="35" customFormat="1" ht="13.5" thickBot="1">
      <c r="A15" s="243" t="s">
        <v>11</v>
      </c>
      <c r="B15" s="666">
        <f>B19+B23+B27+B31+B35+B39+B43+B51+B55+B59+B63+B67+B71+B75+B79+B83+B87+B91+B95+B99+B103+B107+B111+B115+B119+B123+B127+B131+B135+B139+B143+B147+B151+B155+B159+B47</f>
        <v>522</v>
      </c>
      <c r="C15" s="666">
        <f t="shared" ref="C15:H15" si="1">C19+C23+C27+C31+C35+C39+C43+C51+C55+C59+C63+C67+C71+C75+C79+C83+C87+C91+C95+C99+C103+C107+C111+C115+C119+C123+C127+C131+C135+C139+C143+C147+C151+C155+C159+C47</f>
        <v>3010</v>
      </c>
      <c r="D15" s="666">
        <f t="shared" si="1"/>
        <v>1640</v>
      </c>
      <c r="E15" s="666">
        <f t="shared" si="1"/>
        <v>14858</v>
      </c>
      <c r="F15" s="666">
        <f t="shared" si="1"/>
        <v>1358</v>
      </c>
      <c r="G15" s="666">
        <f t="shared" si="1"/>
        <v>21388</v>
      </c>
      <c r="H15" s="666">
        <f t="shared" si="1"/>
        <v>5716</v>
      </c>
      <c r="I15" s="45"/>
      <c r="J15" s="45"/>
      <c r="K15" s="45"/>
    </row>
    <row r="16" spans="1:11" s="35" customFormat="1" ht="13.5" thickBot="1">
      <c r="A16" s="244" t="s">
        <v>12</v>
      </c>
      <c r="B16" s="245">
        <f>IF(ISERR(B15/B14*100),0,B15/B14*100)</f>
        <v>43.75523889354568</v>
      </c>
      <c r="C16" s="245">
        <f t="shared" ref="C16:H16" si="2">IF(ISERR(C15/C14*100),0,C15/C14*100)</f>
        <v>76.98209718670077</v>
      </c>
      <c r="D16" s="245">
        <f t="shared" si="2"/>
        <v>94.962362478286039</v>
      </c>
      <c r="E16" s="245">
        <f t="shared" si="2"/>
        <v>85.92412676382142</v>
      </c>
      <c r="F16" s="245">
        <f t="shared" si="2"/>
        <v>127.75164628410161</v>
      </c>
      <c r="G16" s="245">
        <f t="shared" si="2"/>
        <v>84.92356561445304</v>
      </c>
      <c r="H16" s="245">
        <f t="shared" si="2"/>
        <v>86.737481031866466</v>
      </c>
      <c r="I16" s="45"/>
      <c r="J16" s="45"/>
      <c r="K16" s="45"/>
    </row>
    <row r="17" spans="1:11" s="35" customFormat="1" ht="13.5" thickBot="1">
      <c r="A17" s="239"/>
      <c r="B17" s="240"/>
      <c r="C17" s="240"/>
      <c r="D17" s="240"/>
      <c r="E17" s="240"/>
      <c r="F17" s="240"/>
      <c r="G17" s="240"/>
      <c r="H17" s="240"/>
      <c r="I17" s="45"/>
      <c r="J17" s="45"/>
      <c r="K17" s="45"/>
    </row>
    <row r="18" spans="1:11" s="35" customFormat="1" ht="13.5" thickBot="1">
      <c r="A18" s="246" t="s">
        <v>41</v>
      </c>
      <c r="B18" s="251">
        <v>16</v>
      </c>
      <c r="C18" s="251">
        <v>62</v>
      </c>
      <c r="D18" s="251">
        <v>17</v>
      </c>
      <c r="E18" s="251">
        <v>208</v>
      </c>
      <c r="F18" s="251">
        <v>12</v>
      </c>
      <c r="G18" s="250">
        <v>315</v>
      </c>
      <c r="H18" s="251">
        <v>82</v>
      </c>
      <c r="I18" s="45"/>
      <c r="J18" s="45"/>
      <c r="K18" s="45"/>
    </row>
    <row r="19" spans="1:11" s="35" customFormat="1" ht="13.5" thickBot="1">
      <c r="A19" s="243" t="s">
        <v>11</v>
      </c>
      <c r="B19" s="252">
        <v>5</v>
      </c>
      <c r="C19" s="252">
        <v>45</v>
      </c>
      <c r="D19" s="252">
        <v>17</v>
      </c>
      <c r="E19" s="252">
        <v>192</v>
      </c>
      <c r="F19" s="252">
        <v>12</v>
      </c>
      <c r="G19" s="250">
        <v>271</v>
      </c>
      <c r="H19" s="253">
        <v>82</v>
      </c>
      <c r="I19" s="45"/>
      <c r="J19" s="45"/>
      <c r="K19" s="45"/>
    </row>
    <row r="20" spans="1:11" s="35" customFormat="1" ht="13.5" thickBot="1">
      <c r="A20" s="244" t="s">
        <v>12</v>
      </c>
      <c r="B20" s="245">
        <f>IF(ISERR(B19/B18*100),0,B19/B18*100)</f>
        <v>31.25</v>
      </c>
      <c r="C20" s="245">
        <f t="shared" ref="C20:H20" si="3">IF(ISERR(C19/C18*100),0,C19/C18*100)</f>
        <v>72.58064516129032</v>
      </c>
      <c r="D20" s="245">
        <f t="shared" si="3"/>
        <v>100</v>
      </c>
      <c r="E20" s="245">
        <f t="shared" si="3"/>
        <v>92.307692307692307</v>
      </c>
      <c r="F20" s="245">
        <f t="shared" si="3"/>
        <v>100</v>
      </c>
      <c r="G20" s="245">
        <f t="shared" si="3"/>
        <v>86.031746031746039</v>
      </c>
      <c r="H20" s="245">
        <f t="shared" si="3"/>
        <v>100</v>
      </c>
      <c r="I20" s="45"/>
      <c r="J20" s="45"/>
      <c r="K20" s="45"/>
    </row>
    <row r="21" spans="1:11" s="35" customFormat="1" ht="10.5" customHeight="1" thickBot="1">
      <c r="A21" s="239"/>
      <c r="B21" s="240"/>
      <c r="C21" s="240"/>
      <c r="D21" s="240"/>
      <c r="E21" s="240"/>
      <c r="F21" s="240"/>
      <c r="G21" s="240"/>
      <c r="H21" s="240"/>
      <c r="I21" s="45"/>
      <c r="J21" s="45"/>
      <c r="K21" s="45"/>
    </row>
    <row r="22" spans="1:11" s="35" customFormat="1" ht="15.75" customHeight="1" thickBot="1">
      <c r="A22" s="246" t="s">
        <v>60</v>
      </c>
      <c r="B22" s="255">
        <v>12</v>
      </c>
      <c r="C22" s="255">
        <v>30</v>
      </c>
      <c r="D22" s="255">
        <v>15</v>
      </c>
      <c r="E22" s="255">
        <v>149</v>
      </c>
      <c r="F22" s="255">
        <v>7</v>
      </c>
      <c r="G22" s="254">
        <v>213</v>
      </c>
      <c r="H22" s="255">
        <v>57</v>
      </c>
      <c r="I22" s="45"/>
      <c r="J22" s="45"/>
      <c r="K22" s="45"/>
    </row>
    <row r="23" spans="1:11" s="35" customFormat="1" ht="15.75" customHeight="1" thickBot="1">
      <c r="A23" s="243" t="s">
        <v>11</v>
      </c>
      <c r="B23" s="256">
        <v>7</v>
      </c>
      <c r="C23" s="256">
        <v>27</v>
      </c>
      <c r="D23" s="256">
        <v>15</v>
      </c>
      <c r="E23" s="256">
        <v>148</v>
      </c>
      <c r="F23" s="256">
        <v>7</v>
      </c>
      <c r="G23" s="254">
        <v>204</v>
      </c>
      <c r="H23" s="257">
        <v>57</v>
      </c>
      <c r="I23" s="45"/>
      <c r="J23" s="45"/>
      <c r="K23" s="45"/>
    </row>
    <row r="24" spans="1:11" s="35" customFormat="1" ht="13.5" thickBot="1">
      <c r="A24" s="244" t="s">
        <v>12</v>
      </c>
      <c r="B24" s="245">
        <f>IF(ISERR(B23/B22*100),0,B23/B22*100)</f>
        <v>58.333333333333336</v>
      </c>
      <c r="C24" s="245">
        <f t="shared" ref="C24:H24" si="4">IF(ISERR(C23/C22*100),0,C23/C22*100)</f>
        <v>90</v>
      </c>
      <c r="D24" s="245">
        <f t="shared" si="4"/>
        <v>100</v>
      </c>
      <c r="E24" s="245">
        <f t="shared" si="4"/>
        <v>99.328859060402692</v>
      </c>
      <c r="F24" s="245">
        <f t="shared" si="4"/>
        <v>100</v>
      </c>
      <c r="G24" s="245">
        <f t="shared" si="4"/>
        <v>95.774647887323937</v>
      </c>
      <c r="H24" s="245">
        <f t="shared" si="4"/>
        <v>100</v>
      </c>
      <c r="I24" s="45"/>
      <c r="J24" s="45"/>
      <c r="K24" s="45"/>
    </row>
    <row r="25" spans="1:11" s="35" customFormat="1" ht="10.5" customHeight="1" thickBot="1">
      <c r="A25" s="239"/>
      <c r="B25" s="240"/>
      <c r="C25" s="240"/>
      <c r="D25" s="240"/>
      <c r="E25" s="240"/>
      <c r="F25" s="240"/>
      <c r="G25" s="240"/>
      <c r="H25" s="240"/>
      <c r="I25" s="45"/>
      <c r="J25" s="45"/>
      <c r="K25" s="45"/>
    </row>
    <row r="26" spans="1:11" s="35" customFormat="1" ht="13.5" thickBot="1">
      <c r="A26" s="246" t="s">
        <v>84</v>
      </c>
      <c r="B26" s="259">
        <v>12</v>
      </c>
      <c r="C26" s="259">
        <v>31</v>
      </c>
      <c r="D26" s="259">
        <v>15</v>
      </c>
      <c r="E26" s="259">
        <v>152</v>
      </c>
      <c r="F26" s="259">
        <v>15</v>
      </c>
      <c r="G26" s="258">
        <v>225</v>
      </c>
      <c r="H26" s="259">
        <v>52</v>
      </c>
      <c r="I26" s="45"/>
      <c r="J26" s="45"/>
      <c r="K26" s="45"/>
    </row>
    <row r="27" spans="1:11" s="35" customFormat="1" ht="13.5" thickBot="1">
      <c r="A27" s="243" t="s">
        <v>11</v>
      </c>
      <c r="B27" s="260">
        <v>10</v>
      </c>
      <c r="C27" s="260">
        <v>30</v>
      </c>
      <c r="D27" s="260">
        <v>15</v>
      </c>
      <c r="E27" s="260">
        <v>136</v>
      </c>
      <c r="F27" s="260">
        <v>15</v>
      </c>
      <c r="G27" s="258">
        <v>206</v>
      </c>
      <c r="H27" s="261">
        <v>48</v>
      </c>
      <c r="I27" s="45"/>
      <c r="J27" s="45"/>
      <c r="K27" s="45"/>
    </row>
    <row r="28" spans="1:11" s="35" customFormat="1" ht="13.5" thickBot="1">
      <c r="A28" s="244" t="s">
        <v>12</v>
      </c>
      <c r="B28" s="245">
        <f>IF(ISERR(B27/B26*100),0,B27/B26*100)</f>
        <v>83.333333333333343</v>
      </c>
      <c r="C28" s="245">
        <f t="shared" ref="C28:H28" si="5">IF(ISERR(C27/C26*100),0,C27/C26*100)</f>
        <v>96.774193548387103</v>
      </c>
      <c r="D28" s="245">
        <f t="shared" si="5"/>
        <v>100</v>
      </c>
      <c r="E28" s="245">
        <f t="shared" si="5"/>
        <v>89.473684210526315</v>
      </c>
      <c r="F28" s="245">
        <f t="shared" si="5"/>
        <v>100</v>
      </c>
      <c r="G28" s="245">
        <f t="shared" si="5"/>
        <v>91.555555555555557</v>
      </c>
      <c r="H28" s="245">
        <f t="shared" si="5"/>
        <v>92.307692307692307</v>
      </c>
      <c r="I28" s="45"/>
      <c r="J28" s="45"/>
      <c r="K28" s="45"/>
    </row>
    <row r="29" spans="1:11" s="35" customFormat="1" ht="10.5" customHeight="1" thickBot="1">
      <c r="A29" s="239"/>
      <c r="B29" s="240"/>
      <c r="C29" s="240"/>
      <c r="D29" s="240"/>
      <c r="E29" s="240"/>
      <c r="F29" s="240"/>
      <c r="G29" s="240"/>
      <c r="H29" s="240"/>
      <c r="I29" s="45"/>
      <c r="J29" s="45"/>
      <c r="K29" s="45"/>
    </row>
    <row r="30" spans="1:11" s="35" customFormat="1" ht="13.5" thickBot="1">
      <c r="A30" s="246" t="s">
        <v>109</v>
      </c>
      <c r="B30" s="263">
        <v>29</v>
      </c>
      <c r="C30" s="263">
        <v>109</v>
      </c>
      <c r="D30" s="263">
        <v>53</v>
      </c>
      <c r="E30" s="263">
        <v>515</v>
      </c>
      <c r="F30" s="263">
        <v>53</v>
      </c>
      <c r="G30" s="262">
        <v>759</v>
      </c>
      <c r="H30" s="263">
        <v>187</v>
      </c>
      <c r="I30" s="45"/>
      <c r="J30" s="45"/>
      <c r="K30" s="45"/>
    </row>
    <row r="31" spans="1:11" s="35" customFormat="1" ht="13.5" thickBot="1">
      <c r="A31" s="243" t="s">
        <v>11</v>
      </c>
      <c r="B31" s="264">
        <v>6</v>
      </c>
      <c r="C31" s="264">
        <v>86</v>
      </c>
      <c r="D31" s="264">
        <v>52</v>
      </c>
      <c r="E31" s="264">
        <v>487</v>
      </c>
      <c r="F31" s="264">
        <v>51</v>
      </c>
      <c r="G31" s="262">
        <v>682</v>
      </c>
      <c r="H31" s="265">
        <v>187</v>
      </c>
      <c r="I31" s="45"/>
      <c r="J31" s="45"/>
      <c r="K31" s="45"/>
    </row>
    <row r="32" spans="1:11" s="35" customFormat="1" ht="13.5" thickBot="1">
      <c r="A32" s="244" t="s">
        <v>12</v>
      </c>
      <c r="B32" s="245">
        <f>IF(ISERR(B31/B30*100),0,B31/B30*100)</f>
        <v>20.689655172413794</v>
      </c>
      <c r="C32" s="245">
        <f t="shared" ref="C32:H32" si="6">IF(ISERR(C31/C30*100),0,C31/C30*100)</f>
        <v>78.899082568807344</v>
      </c>
      <c r="D32" s="245">
        <f t="shared" si="6"/>
        <v>98.113207547169807</v>
      </c>
      <c r="E32" s="245">
        <f t="shared" si="6"/>
        <v>94.5631067961165</v>
      </c>
      <c r="F32" s="245">
        <f t="shared" si="6"/>
        <v>96.226415094339629</v>
      </c>
      <c r="G32" s="245">
        <f t="shared" si="6"/>
        <v>89.85507246376811</v>
      </c>
      <c r="H32" s="245">
        <f t="shared" si="6"/>
        <v>100</v>
      </c>
      <c r="I32" s="45"/>
      <c r="J32" s="45"/>
      <c r="K32" s="45"/>
    </row>
    <row r="33" spans="1:21" ht="10.5" customHeight="1" thickBot="1">
      <c r="A33" s="239"/>
      <c r="B33" s="240"/>
      <c r="C33" s="240"/>
      <c r="D33" s="240"/>
      <c r="E33" s="240"/>
      <c r="F33" s="240"/>
      <c r="G33" s="240"/>
      <c r="H33" s="240"/>
      <c r="I33" s="233"/>
      <c r="J33" s="233"/>
      <c r="K33" s="233"/>
    </row>
    <row r="34" spans="1:21" s="35" customFormat="1" ht="13.5" thickBot="1">
      <c r="A34" s="246" t="s">
        <v>178</v>
      </c>
      <c r="B34" s="267">
        <v>13</v>
      </c>
      <c r="C34" s="267">
        <v>40</v>
      </c>
      <c r="D34" s="267">
        <v>16</v>
      </c>
      <c r="E34" s="267">
        <v>138</v>
      </c>
      <c r="F34" s="267">
        <v>14</v>
      </c>
      <c r="G34" s="266">
        <v>221</v>
      </c>
      <c r="H34" s="267">
        <v>29</v>
      </c>
      <c r="I34" s="45"/>
      <c r="J34" s="45"/>
      <c r="K34" s="45"/>
    </row>
    <row r="35" spans="1:21" s="35" customFormat="1" ht="13.5" thickBot="1">
      <c r="A35" s="243" t="s">
        <v>11</v>
      </c>
      <c r="B35" s="268">
        <v>2</v>
      </c>
      <c r="C35" s="268">
        <v>30</v>
      </c>
      <c r="D35" s="268">
        <v>16</v>
      </c>
      <c r="E35" s="268">
        <v>23</v>
      </c>
      <c r="F35" s="268">
        <v>14</v>
      </c>
      <c r="G35" s="266">
        <v>85</v>
      </c>
      <c r="H35" s="269">
        <v>29</v>
      </c>
      <c r="I35" s="45"/>
      <c r="J35" s="45"/>
      <c r="K35" s="45"/>
    </row>
    <row r="36" spans="1:21" s="35" customFormat="1" ht="13.5" thickBot="1">
      <c r="A36" s="244" t="s">
        <v>12</v>
      </c>
      <c r="B36" s="245">
        <f>IF(ISERR(B35/B34*100),0,B35/B34*100)</f>
        <v>15.384615384615385</v>
      </c>
      <c r="C36" s="245">
        <f t="shared" ref="C36:H36" si="7">IF(ISERR(C35/C34*100),0,C35/C34*100)</f>
        <v>75</v>
      </c>
      <c r="D36" s="245">
        <f t="shared" si="7"/>
        <v>100</v>
      </c>
      <c r="E36" s="245">
        <f t="shared" si="7"/>
        <v>16.666666666666664</v>
      </c>
      <c r="F36" s="245">
        <f t="shared" si="7"/>
        <v>100</v>
      </c>
      <c r="G36" s="245">
        <f t="shared" si="7"/>
        <v>38.461538461538467</v>
      </c>
      <c r="H36" s="245">
        <f t="shared" si="7"/>
        <v>100</v>
      </c>
      <c r="I36" s="45"/>
      <c r="J36" s="45"/>
      <c r="K36" s="45"/>
    </row>
    <row r="37" spans="1:21" ht="10.5" customHeight="1" thickBot="1">
      <c r="A37" s="239"/>
      <c r="B37" s="240"/>
      <c r="C37" s="240"/>
      <c r="D37" s="240"/>
      <c r="E37" s="240"/>
      <c r="F37" s="240"/>
      <c r="G37" s="240"/>
      <c r="H37" s="240"/>
      <c r="I37" s="233"/>
      <c r="J37" s="233"/>
      <c r="K37" s="233"/>
    </row>
    <row r="38" spans="1:21" s="35" customFormat="1" ht="13.5" thickBot="1">
      <c r="A38" s="246" t="s">
        <v>211</v>
      </c>
      <c r="B38" s="271">
        <v>20</v>
      </c>
      <c r="C38" s="271">
        <v>78</v>
      </c>
      <c r="D38" s="271">
        <v>33</v>
      </c>
      <c r="E38" s="271">
        <v>332</v>
      </c>
      <c r="F38" s="271">
        <v>26</v>
      </c>
      <c r="G38" s="270">
        <v>489</v>
      </c>
      <c r="H38" s="271">
        <v>136</v>
      </c>
      <c r="I38" s="45"/>
      <c r="J38" s="45"/>
      <c r="K38" s="45"/>
    </row>
    <row r="39" spans="1:21" s="35" customFormat="1" ht="13.5" thickBot="1">
      <c r="A39" s="243" t="s">
        <v>11</v>
      </c>
      <c r="B39" s="272">
        <v>0</v>
      </c>
      <c r="C39" s="272">
        <v>58</v>
      </c>
      <c r="D39" s="272">
        <v>33</v>
      </c>
      <c r="E39" s="272">
        <v>307</v>
      </c>
      <c r="F39" s="272">
        <v>26</v>
      </c>
      <c r="G39" s="270">
        <v>424</v>
      </c>
      <c r="H39" s="273">
        <v>125</v>
      </c>
      <c r="I39" s="45"/>
      <c r="J39" s="45"/>
      <c r="K39" s="45"/>
    </row>
    <row r="40" spans="1:21" s="35" customFormat="1" ht="13.5" thickBot="1">
      <c r="A40" s="244" t="s">
        <v>12</v>
      </c>
      <c r="B40" s="245">
        <f>IF(ISERR(B39/B38*100),0,B39/B38*100)</f>
        <v>0</v>
      </c>
      <c r="C40" s="245">
        <f t="shared" ref="C40:H40" si="8">IF(ISERR(C39/C38*100),0,C39/C38*100)</f>
        <v>74.358974358974365</v>
      </c>
      <c r="D40" s="245">
        <f t="shared" si="8"/>
        <v>100</v>
      </c>
      <c r="E40" s="245">
        <f t="shared" si="8"/>
        <v>92.46987951807229</v>
      </c>
      <c r="F40" s="245">
        <f t="shared" si="8"/>
        <v>100</v>
      </c>
      <c r="G40" s="245">
        <f t="shared" si="8"/>
        <v>86.707566462167691</v>
      </c>
      <c r="H40" s="245">
        <f t="shared" si="8"/>
        <v>91.911764705882348</v>
      </c>
      <c r="I40" s="45"/>
      <c r="J40" s="45"/>
      <c r="K40" s="45"/>
    </row>
    <row r="41" spans="1:21" s="35" customFormat="1" ht="13.5" thickBot="1">
      <c r="A41" s="239"/>
      <c r="B41" s="240"/>
      <c r="C41" s="240"/>
      <c r="D41" s="240"/>
      <c r="E41" s="240"/>
      <c r="F41" s="240"/>
      <c r="G41" s="240"/>
      <c r="H41" s="240"/>
      <c r="I41" s="45"/>
      <c r="J41" s="45"/>
      <c r="K41" s="45"/>
    </row>
    <row r="42" spans="1:21" s="35" customFormat="1" ht="13.5" thickBot="1">
      <c r="A42" s="246" t="s">
        <v>252</v>
      </c>
      <c r="B42" s="275">
        <v>29</v>
      </c>
      <c r="C42" s="275">
        <v>74</v>
      </c>
      <c r="D42" s="275">
        <v>45</v>
      </c>
      <c r="E42" s="275">
        <v>427</v>
      </c>
      <c r="F42" s="275">
        <v>44</v>
      </c>
      <c r="G42" s="274">
        <v>619</v>
      </c>
      <c r="H42" s="275">
        <v>175</v>
      </c>
      <c r="I42" s="45"/>
      <c r="J42" s="45"/>
      <c r="K42" s="45"/>
    </row>
    <row r="43" spans="1:21" s="35" customFormat="1" ht="13.5" thickBot="1">
      <c r="A43" s="243" t="s">
        <v>11</v>
      </c>
      <c r="B43" s="276">
        <v>2</v>
      </c>
      <c r="C43" s="276">
        <v>54</v>
      </c>
      <c r="D43" s="276">
        <v>45</v>
      </c>
      <c r="E43" s="276">
        <v>395</v>
      </c>
      <c r="F43" s="276">
        <v>44</v>
      </c>
      <c r="G43" s="274">
        <v>540</v>
      </c>
      <c r="H43" s="277">
        <v>171</v>
      </c>
      <c r="I43" s="45"/>
      <c r="J43" s="45"/>
      <c r="K43" s="45"/>
    </row>
    <row r="44" spans="1:21" s="35" customFormat="1" ht="13.5" thickBot="1">
      <c r="A44" s="244" t="s">
        <v>12</v>
      </c>
      <c r="B44" s="245">
        <f>IF(ISERR(#REF!/#REF!*100),0,#REF!/#REF!*100)</f>
        <v>0</v>
      </c>
      <c r="C44" s="245">
        <f>IF(ISERR(#REF!/#REF!*100),0,#REF!/#REF!*100)</f>
        <v>0</v>
      </c>
      <c r="D44" s="245">
        <f>IF(ISERR(#REF!/#REF!*100),0,#REF!/#REF!*100)</f>
        <v>0</v>
      </c>
      <c r="E44" s="245">
        <f>IF(ISERR(#REF!/#REF!*100),0,#REF!/#REF!*100)</f>
        <v>0</v>
      </c>
      <c r="F44" s="245">
        <f>IF(ISERR(#REF!/#REF!*100),0,#REF!/#REF!*100)</f>
        <v>0</v>
      </c>
      <c r="G44" s="245">
        <f>IF(ISERR(#REF!/#REF!*100),0,#REF!/#REF!*100)</f>
        <v>0</v>
      </c>
      <c r="H44" s="245">
        <f>IF(ISERR(#REF!/#REF!*100),0,#REF!/#REF!*100)</f>
        <v>0</v>
      </c>
      <c r="I44" s="45"/>
      <c r="J44" s="45"/>
      <c r="K44" s="45"/>
    </row>
    <row r="45" spans="1:21" s="35" customFormat="1" ht="13.5" thickBot="1">
      <c r="A45" s="239"/>
      <c r="B45" s="240"/>
      <c r="C45" s="240"/>
      <c r="D45" s="240"/>
      <c r="E45" s="240"/>
      <c r="F45" s="240"/>
      <c r="G45" s="240"/>
      <c r="H45" s="240"/>
      <c r="I45" s="45"/>
      <c r="J45" s="45"/>
      <c r="K45" s="45"/>
      <c r="U45" s="10"/>
    </row>
    <row r="46" spans="1:21" s="35" customFormat="1" ht="13.5" thickBot="1">
      <c r="A46" s="246" t="s">
        <v>266</v>
      </c>
      <c r="B46" s="279">
        <v>26</v>
      </c>
      <c r="C46" s="279">
        <v>136</v>
      </c>
      <c r="D46" s="279">
        <v>51</v>
      </c>
      <c r="E46" s="279">
        <v>602</v>
      </c>
      <c r="F46" s="279">
        <v>42</v>
      </c>
      <c r="G46" s="278">
        <v>857</v>
      </c>
      <c r="H46" s="279">
        <v>218</v>
      </c>
      <c r="I46" s="45"/>
      <c r="J46" s="45"/>
      <c r="K46" s="45"/>
      <c r="U46" s="10"/>
    </row>
    <row r="47" spans="1:21" s="35" customFormat="1" ht="13.5" thickBot="1">
      <c r="A47" s="243" t="s">
        <v>11</v>
      </c>
      <c r="B47" s="280">
        <v>6</v>
      </c>
      <c r="C47" s="280">
        <v>136</v>
      </c>
      <c r="D47" s="280">
        <v>51</v>
      </c>
      <c r="E47" s="280">
        <v>602</v>
      </c>
      <c r="F47" s="280">
        <v>42</v>
      </c>
      <c r="G47" s="278">
        <v>837</v>
      </c>
      <c r="H47" s="281">
        <v>218</v>
      </c>
      <c r="I47" s="45"/>
      <c r="J47" s="45"/>
      <c r="K47" s="45"/>
      <c r="U47" s="10"/>
    </row>
    <row r="48" spans="1:21" s="35" customFormat="1" ht="13.5" thickBot="1">
      <c r="A48" s="244" t="s">
        <v>12</v>
      </c>
      <c r="B48" s="245">
        <f t="shared" ref="B48:H48" si="9">IF(ISERR(B43/B42*100),0,B43/B42*100)</f>
        <v>6.8965517241379306</v>
      </c>
      <c r="C48" s="245">
        <f t="shared" si="9"/>
        <v>72.972972972972968</v>
      </c>
      <c r="D48" s="245">
        <f t="shared" si="9"/>
        <v>100</v>
      </c>
      <c r="E48" s="245">
        <f t="shared" si="9"/>
        <v>92.505854800936774</v>
      </c>
      <c r="F48" s="245">
        <f t="shared" si="9"/>
        <v>100</v>
      </c>
      <c r="G48" s="245">
        <f t="shared" si="9"/>
        <v>87.237479806138936</v>
      </c>
      <c r="H48" s="245">
        <f t="shared" si="9"/>
        <v>97.714285714285708</v>
      </c>
      <c r="I48" s="45"/>
      <c r="J48" s="45"/>
      <c r="K48" s="45"/>
      <c r="U48" s="10"/>
    </row>
    <row r="49" spans="1:11" s="35" customFormat="1" ht="13.5" thickBot="1">
      <c r="A49" s="239"/>
      <c r="B49" s="240"/>
      <c r="C49" s="240"/>
      <c r="D49" s="240"/>
      <c r="E49" s="240"/>
      <c r="F49" s="240"/>
      <c r="G49" s="240"/>
      <c r="H49" s="240"/>
      <c r="I49" s="45"/>
      <c r="J49" s="45"/>
      <c r="K49" s="45"/>
    </row>
    <row r="50" spans="1:11" s="35" customFormat="1" ht="13.5" thickBot="1">
      <c r="A50" s="246" t="s">
        <v>267</v>
      </c>
      <c r="B50" s="283">
        <v>102</v>
      </c>
      <c r="C50" s="283">
        <v>357</v>
      </c>
      <c r="D50" s="283">
        <v>160</v>
      </c>
      <c r="E50" s="283">
        <v>1778</v>
      </c>
      <c r="F50" s="283">
        <v>103</v>
      </c>
      <c r="G50" s="282">
        <v>2500</v>
      </c>
      <c r="H50" s="283">
        <v>667</v>
      </c>
      <c r="I50" s="45"/>
      <c r="J50" s="45"/>
      <c r="K50" s="45"/>
    </row>
    <row r="51" spans="1:11" s="35" customFormat="1" ht="13.5" thickBot="1">
      <c r="A51" s="243" t="s">
        <v>11</v>
      </c>
      <c r="B51" s="284">
        <v>44</v>
      </c>
      <c r="C51" s="284">
        <v>250</v>
      </c>
      <c r="D51" s="284">
        <v>157</v>
      </c>
      <c r="E51" s="284">
        <v>1653</v>
      </c>
      <c r="F51" s="284">
        <v>91</v>
      </c>
      <c r="G51" s="282">
        <v>2195</v>
      </c>
      <c r="H51" s="285">
        <v>616</v>
      </c>
      <c r="I51" s="45"/>
      <c r="J51" s="45"/>
      <c r="K51" s="45"/>
    </row>
    <row r="52" spans="1:11" s="35" customFormat="1" ht="13.5" thickBot="1">
      <c r="A52" s="244" t="s">
        <v>12</v>
      </c>
      <c r="B52" s="245">
        <f>IF(ISERR(B51/B50*100),0,B51/B50*100)</f>
        <v>43.137254901960787</v>
      </c>
      <c r="C52" s="245">
        <f t="shared" ref="C52:H52" si="10">IF(ISERR(C51/C50*100),0,C51/C50*100)</f>
        <v>70.028011204481786</v>
      </c>
      <c r="D52" s="245">
        <f t="shared" si="10"/>
        <v>98.125</v>
      </c>
      <c r="E52" s="245">
        <f t="shared" si="10"/>
        <v>92.969628796400457</v>
      </c>
      <c r="F52" s="245">
        <f t="shared" si="10"/>
        <v>88.349514563106794</v>
      </c>
      <c r="G52" s="245">
        <f t="shared" si="10"/>
        <v>87.8</v>
      </c>
      <c r="H52" s="245">
        <f t="shared" si="10"/>
        <v>92.353823088455783</v>
      </c>
      <c r="I52" s="45"/>
      <c r="J52" s="45"/>
      <c r="K52" s="45"/>
    </row>
    <row r="53" spans="1:11" s="35" customFormat="1" ht="13.5" thickBot="1">
      <c r="A53" s="239"/>
      <c r="B53" s="240"/>
      <c r="C53" s="240"/>
      <c r="D53" s="240"/>
      <c r="E53" s="240"/>
      <c r="F53" s="240"/>
      <c r="G53" s="240"/>
      <c r="H53" s="240"/>
      <c r="I53" s="45"/>
      <c r="J53" s="45"/>
      <c r="K53" s="45"/>
    </row>
    <row r="54" spans="1:11" s="35" customFormat="1" ht="13.5" thickBot="1">
      <c r="A54" s="246" t="s">
        <v>273</v>
      </c>
      <c r="B54" s="287">
        <v>91</v>
      </c>
      <c r="C54" s="287">
        <v>293</v>
      </c>
      <c r="D54" s="287">
        <v>155</v>
      </c>
      <c r="E54" s="287">
        <v>1407</v>
      </c>
      <c r="F54" s="287">
        <v>82</v>
      </c>
      <c r="G54" s="286">
        <v>2028</v>
      </c>
      <c r="H54" s="287">
        <v>562</v>
      </c>
      <c r="I54" s="45"/>
      <c r="J54" s="45"/>
      <c r="K54" s="45"/>
    </row>
    <row r="55" spans="1:11" s="35" customFormat="1" ht="13.5" thickBot="1">
      <c r="A55" s="243" t="s">
        <v>11</v>
      </c>
      <c r="B55" s="288">
        <v>11</v>
      </c>
      <c r="C55" s="288">
        <v>241</v>
      </c>
      <c r="D55" s="288">
        <v>155</v>
      </c>
      <c r="E55" s="288">
        <v>1357</v>
      </c>
      <c r="F55" s="288">
        <v>76</v>
      </c>
      <c r="G55" s="286">
        <v>1840</v>
      </c>
      <c r="H55" s="289">
        <v>337</v>
      </c>
      <c r="I55" s="45"/>
      <c r="J55" s="45"/>
      <c r="K55" s="45"/>
    </row>
    <row r="56" spans="1:11" s="35" customFormat="1" ht="13.5" thickBot="1">
      <c r="A56" s="244" t="s">
        <v>12</v>
      </c>
      <c r="B56" s="245">
        <f>IF(ISERR(B55/B54*100),0,B55/B54*100)</f>
        <v>12.087912087912088</v>
      </c>
      <c r="C56" s="245">
        <f t="shared" ref="C56:H56" si="11">IF(ISERR(C55/C54*100),0,C55/C54*100)</f>
        <v>82.25255972696246</v>
      </c>
      <c r="D56" s="245">
        <f t="shared" si="11"/>
        <v>100</v>
      </c>
      <c r="E56" s="245">
        <f t="shared" si="11"/>
        <v>96.446339729921817</v>
      </c>
      <c r="F56" s="245">
        <f t="shared" si="11"/>
        <v>92.682926829268297</v>
      </c>
      <c r="G56" s="245">
        <f t="shared" si="11"/>
        <v>90.729783037475343</v>
      </c>
      <c r="H56" s="245">
        <f t="shared" si="11"/>
        <v>59.964412811387902</v>
      </c>
      <c r="I56" s="45"/>
      <c r="J56" s="45"/>
      <c r="K56" s="45"/>
    </row>
    <row r="57" spans="1:11" s="35" customFormat="1" ht="13.5" thickBot="1">
      <c r="A57" s="239"/>
      <c r="B57" s="240"/>
      <c r="C57" s="240"/>
      <c r="D57" s="240"/>
      <c r="E57" s="240"/>
      <c r="F57" s="240"/>
      <c r="G57" s="240"/>
      <c r="H57" s="240"/>
      <c r="I57" s="45"/>
      <c r="J57" s="45"/>
      <c r="K57" s="45"/>
    </row>
    <row r="58" spans="1:11" s="35" customFormat="1" ht="13.5" thickBot="1">
      <c r="A58" s="246" t="s">
        <v>278</v>
      </c>
      <c r="B58" s="291">
        <v>7</v>
      </c>
      <c r="C58" s="291">
        <v>22</v>
      </c>
      <c r="D58" s="291">
        <v>8</v>
      </c>
      <c r="E58" s="291">
        <v>130</v>
      </c>
      <c r="F58" s="291">
        <v>6</v>
      </c>
      <c r="G58" s="290">
        <v>173</v>
      </c>
      <c r="H58" s="291">
        <v>37</v>
      </c>
      <c r="I58" s="45"/>
      <c r="J58" s="45"/>
      <c r="K58" s="45"/>
    </row>
    <row r="59" spans="1:11" s="35" customFormat="1" ht="13.5" thickBot="1">
      <c r="A59" s="243" t="s">
        <v>11</v>
      </c>
      <c r="B59" s="292">
        <v>0</v>
      </c>
      <c r="C59" s="292">
        <v>9</v>
      </c>
      <c r="D59" s="292">
        <v>1</v>
      </c>
      <c r="E59" s="292">
        <v>80</v>
      </c>
      <c r="F59" s="292">
        <v>6</v>
      </c>
      <c r="G59" s="290">
        <v>96</v>
      </c>
      <c r="H59" s="293">
        <v>37</v>
      </c>
      <c r="I59" s="45"/>
      <c r="J59" s="45"/>
      <c r="K59" s="45"/>
    </row>
    <row r="60" spans="1:11" s="35" customFormat="1" ht="13.5" thickBot="1">
      <c r="A60" s="244" t="s">
        <v>12</v>
      </c>
      <c r="B60" s="245">
        <f>IF(ISERR(B59/B58*100),0,B59/B58*100)</f>
        <v>0</v>
      </c>
      <c r="C60" s="245">
        <f t="shared" ref="C60:H60" si="12">IF(ISERR(C59/C58*100),0,C59/C58*100)</f>
        <v>40.909090909090914</v>
      </c>
      <c r="D60" s="245">
        <f t="shared" si="12"/>
        <v>12.5</v>
      </c>
      <c r="E60" s="245">
        <f t="shared" si="12"/>
        <v>61.53846153846154</v>
      </c>
      <c r="F60" s="245">
        <f t="shared" si="12"/>
        <v>100</v>
      </c>
      <c r="G60" s="245">
        <f t="shared" si="12"/>
        <v>55.49132947976878</v>
      </c>
      <c r="H60" s="245">
        <f t="shared" si="12"/>
        <v>100</v>
      </c>
      <c r="I60" s="45"/>
      <c r="J60" s="45"/>
      <c r="K60" s="45"/>
    </row>
    <row r="61" spans="1:11" s="35" customFormat="1" ht="13.5" thickBot="1">
      <c r="A61" s="239"/>
      <c r="B61" s="240"/>
      <c r="C61" s="240"/>
      <c r="D61" s="240"/>
      <c r="E61" s="240"/>
      <c r="F61" s="240"/>
      <c r="G61" s="240"/>
      <c r="H61" s="240"/>
      <c r="I61" s="45"/>
      <c r="J61" s="45"/>
      <c r="K61" s="45"/>
    </row>
    <row r="62" spans="1:11" s="35" customFormat="1" ht="13.5" thickBot="1">
      <c r="A62" s="246" t="s">
        <v>301</v>
      </c>
      <c r="B62" s="295">
        <v>39</v>
      </c>
      <c r="C62" s="295">
        <v>121</v>
      </c>
      <c r="D62" s="295">
        <v>38</v>
      </c>
      <c r="E62" s="295">
        <v>545</v>
      </c>
      <c r="F62" s="295">
        <v>61</v>
      </c>
      <c r="G62" s="294">
        <v>804</v>
      </c>
      <c r="H62" s="295">
        <v>202</v>
      </c>
      <c r="I62" s="45"/>
      <c r="J62" s="45"/>
      <c r="K62" s="45"/>
    </row>
    <row r="63" spans="1:11" s="35" customFormat="1" ht="13.5" thickBot="1">
      <c r="A63" s="243" t="s">
        <v>11</v>
      </c>
      <c r="B63" s="296">
        <v>9</v>
      </c>
      <c r="C63" s="296">
        <v>86</v>
      </c>
      <c r="D63" s="296">
        <v>34</v>
      </c>
      <c r="E63" s="296">
        <v>227</v>
      </c>
      <c r="F63" s="296">
        <v>416</v>
      </c>
      <c r="G63" s="294">
        <v>772</v>
      </c>
      <c r="H63" s="297">
        <v>130</v>
      </c>
      <c r="I63" s="45"/>
      <c r="J63" s="45"/>
      <c r="K63" s="45"/>
    </row>
    <row r="64" spans="1:11" s="35" customFormat="1" ht="13.5" thickBot="1">
      <c r="A64" s="244" t="s">
        <v>12</v>
      </c>
      <c r="B64" s="245">
        <f>IF(ISERR(B63/B62*100),0,B63/B62*100)</f>
        <v>23.076923076923077</v>
      </c>
      <c r="C64" s="245">
        <f t="shared" ref="C64:H64" si="13">IF(ISERR(C63/C62*100),0,C63/C62*100)</f>
        <v>71.074380165289256</v>
      </c>
      <c r="D64" s="245">
        <f t="shared" si="13"/>
        <v>89.473684210526315</v>
      </c>
      <c r="E64" s="245">
        <f t="shared" si="13"/>
        <v>41.651376146788991</v>
      </c>
      <c r="F64" s="245">
        <f t="shared" si="13"/>
        <v>681.96721311475403</v>
      </c>
      <c r="G64" s="245">
        <f t="shared" si="13"/>
        <v>96.019900497512438</v>
      </c>
      <c r="H64" s="245">
        <f t="shared" si="13"/>
        <v>64.356435643564353</v>
      </c>
      <c r="I64" s="45"/>
      <c r="J64" s="45"/>
      <c r="K64" s="45"/>
    </row>
    <row r="65" spans="1:11" s="35" customFormat="1" ht="13.5" thickBot="1">
      <c r="A65" s="239"/>
      <c r="B65" s="240"/>
      <c r="C65" s="240"/>
      <c r="D65" s="240"/>
      <c r="E65" s="240"/>
      <c r="F65" s="240"/>
      <c r="G65" s="240"/>
      <c r="H65" s="240"/>
      <c r="I65" s="45"/>
      <c r="J65" s="45"/>
      <c r="K65" s="45"/>
    </row>
    <row r="66" spans="1:11" s="35" customFormat="1" ht="13.5" thickBot="1">
      <c r="A66" s="246" t="s">
        <v>398</v>
      </c>
      <c r="B66" s="299">
        <v>19</v>
      </c>
      <c r="C66" s="299">
        <v>81</v>
      </c>
      <c r="D66" s="299">
        <v>19</v>
      </c>
      <c r="E66" s="299">
        <v>321</v>
      </c>
      <c r="F66" s="299">
        <v>22</v>
      </c>
      <c r="G66" s="298">
        <v>462</v>
      </c>
      <c r="H66" s="299">
        <v>120</v>
      </c>
      <c r="I66" s="45"/>
      <c r="J66" s="45"/>
      <c r="K66" s="45"/>
    </row>
    <row r="67" spans="1:11" s="35" customFormat="1" ht="13.5" thickBot="1">
      <c r="A67" s="243" t="s">
        <v>11</v>
      </c>
      <c r="B67" s="300">
        <v>4</v>
      </c>
      <c r="C67" s="300">
        <v>30</v>
      </c>
      <c r="D67" s="300">
        <v>18</v>
      </c>
      <c r="E67" s="300">
        <v>203</v>
      </c>
      <c r="F67" s="300">
        <v>22</v>
      </c>
      <c r="G67" s="298">
        <v>277</v>
      </c>
      <c r="H67" s="301">
        <v>120</v>
      </c>
      <c r="I67" s="45"/>
      <c r="J67" s="45"/>
      <c r="K67" s="45"/>
    </row>
    <row r="68" spans="1:11" s="35" customFormat="1" ht="13.5" thickBot="1">
      <c r="A68" s="244" t="s">
        <v>12</v>
      </c>
      <c r="B68" s="245">
        <f>IF(ISERR(B67/B66*100),0,B67/B66*100)</f>
        <v>21.052631578947366</v>
      </c>
      <c r="C68" s="245">
        <f t="shared" ref="C68:H68" si="14">IF(ISERR(C67/C66*100),0,C67/C66*100)</f>
        <v>37.037037037037038</v>
      </c>
      <c r="D68" s="245">
        <f t="shared" si="14"/>
        <v>94.73684210526315</v>
      </c>
      <c r="E68" s="245">
        <f t="shared" si="14"/>
        <v>63.239875389408098</v>
      </c>
      <c r="F68" s="245">
        <f t="shared" si="14"/>
        <v>100</v>
      </c>
      <c r="G68" s="245">
        <f t="shared" si="14"/>
        <v>59.95670995670995</v>
      </c>
      <c r="H68" s="245">
        <f t="shared" si="14"/>
        <v>100</v>
      </c>
      <c r="I68" s="45"/>
      <c r="J68" s="45"/>
      <c r="K68" s="45"/>
    </row>
    <row r="69" spans="1:11" s="35" customFormat="1" ht="13.5" thickBot="1">
      <c r="A69" s="239"/>
      <c r="B69" s="240"/>
      <c r="C69" s="240"/>
      <c r="D69" s="240"/>
      <c r="E69" s="240"/>
      <c r="F69" s="240"/>
      <c r="G69" s="240"/>
      <c r="H69" s="240"/>
      <c r="I69" s="45"/>
      <c r="J69" s="45"/>
      <c r="K69" s="45"/>
    </row>
    <row r="70" spans="1:11" s="35" customFormat="1" ht="13.5" thickBot="1">
      <c r="A70" s="246" t="s">
        <v>39</v>
      </c>
      <c r="B70" s="303">
        <v>0</v>
      </c>
      <c r="C70" s="303">
        <v>4</v>
      </c>
      <c r="D70" s="303">
        <v>3</v>
      </c>
      <c r="E70" s="303">
        <v>34</v>
      </c>
      <c r="F70" s="303">
        <v>1</v>
      </c>
      <c r="G70" s="302">
        <v>42</v>
      </c>
      <c r="H70" s="303">
        <v>13</v>
      </c>
      <c r="I70" s="45"/>
      <c r="J70" s="45"/>
      <c r="K70" s="45"/>
    </row>
    <row r="71" spans="1:11" s="35" customFormat="1" ht="13.5" thickBot="1">
      <c r="A71" s="243" t="s">
        <v>11</v>
      </c>
      <c r="B71" s="304">
        <v>0</v>
      </c>
      <c r="C71" s="304">
        <v>3</v>
      </c>
      <c r="D71" s="304">
        <v>3</v>
      </c>
      <c r="E71" s="304">
        <v>33</v>
      </c>
      <c r="F71" s="304">
        <v>1</v>
      </c>
      <c r="G71" s="302">
        <v>40</v>
      </c>
      <c r="H71" s="305">
        <v>13</v>
      </c>
      <c r="I71" s="45"/>
      <c r="J71" s="45"/>
      <c r="K71" s="45"/>
    </row>
    <row r="72" spans="1:11" s="35" customFormat="1" ht="13.5" thickBot="1">
      <c r="A72" s="244" t="s">
        <v>12</v>
      </c>
      <c r="B72" s="245">
        <f>IF(ISERR(B71/B70*100),0,B71/B70*100)</f>
        <v>0</v>
      </c>
      <c r="C72" s="245">
        <f t="shared" ref="C72:H72" si="15">IF(ISERR(C71/C70*100),0,C71/C70*100)</f>
        <v>75</v>
      </c>
      <c r="D72" s="245">
        <f t="shared" si="15"/>
        <v>100</v>
      </c>
      <c r="E72" s="245">
        <f t="shared" si="15"/>
        <v>97.058823529411768</v>
      </c>
      <c r="F72" s="245">
        <f t="shared" si="15"/>
        <v>100</v>
      </c>
      <c r="G72" s="245">
        <f t="shared" si="15"/>
        <v>95.238095238095227</v>
      </c>
      <c r="H72" s="245">
        <f t="shared" si="15"/>
        <v>100</v>
      </c>
      <c r="I72" s="45"/>
      <c r="J72" s="45"/>
      <c r="K72" s="45"/>
    </row>
    <row r="73" spans="1:11" s="35" customFormat="1" ht="13.5" thickBot="1">
      <c r="A73" s="239"/>
      <c r="B73" s="240"/>
      <c r="C73" s="240"/>
      <c r="D73" s="240"/>
      <c r="E73" s="240"/>
      <c r="F73" s="240"/>
      <c r="G73" s="240"/>
      <c r="H73" s="240"/>
      <c r="I73" s="45"/>
      <c r="J73" s="45"/>
      <c r="K73" s="45"/>
    </row>
    <row r="74" spans="1:11" s="35" customFormat="1" ht="13.5" thickBot="1">
      <c r="A74" s="246" t="s">
        <v>48</v>
      </c>
      <c r="B74" s="307">
        <v>12</v>
      </c>
      <c r="C74" s="307">
        <v>44</v>
      </c>
      <c r="D74" s="307">
        <v>20</v>
      </c>
      <c r="E74" s="307">
        <v>176</v>
      </c>
      <c r="F74" s="307">
        <v>8</v>
      </c>
      <c r="G74" s="306">
        <v>260</v>
      </c>
      <c r="H74" s="307">
        <v>69</v>
      </c>
      <c r="I74" s="45"/>
      <c r="J74" s="45"/>
      <c r="K74" s="45"/>
    </row>
    <row r="75" spans="1:11" s="35" customFormat="1" ht="13.5" thickBot="1">
      <c r="A75" s="243" t="s">
        <v>11</v>
      </c>
      <c r="B75" s="308">
        <v>9</v>
      </c>
      <c r="C75" s="308">
        <v>25</v>
      </c>
      <c r="D75" s="308">
        <v>20</v>
      </c>
      <c r="E75" s="308">
        <v>132</v>
      </c>
      <c r="F75" s="308">
        <v>8</v>
      </c>
      <c r="G75" s="306">
        <v>194</v>
      </c>
      <c r="H75" s="309">
        <v>66</v>
      </c>
      <c r="I75" s="45"/>
      <c r="J75" s="45"/>
      <c r="K75" s="45"/>
    </row>
    <row r="76" spans="1:11" s="35" customFormat="1" ht="13.5" thickBot="1">
      <c r="A76" s="244" t="s">
        <v>12</v>
      </c>
      <c r="B76" s="245">
        <f>IF(ISERR(B75/B74*100),0,B75/B74*100)</f>
        <v>75</v>
      </c>
      <c r="C76" s="245">
        <f t="shared" ref="C76:H76" si="16">IF(ISERR(C75/C74*100),0,C75/C74*100)</f>
        <v>56.81818181818182</v>
      </c>
      <c r="D76" s="245">
        <f t="shared" si="16"/>
        <v>100</v>
      </c>
      <c r="E76" s="245">
        <f t="shared" si="16"/>
        <v>75</v>
      </c>
      <c r="F76" s="245">
        <f t="shared" si="16"/>
        <v>100</v>
      </c>
      <c r="G76" s="245">
        <f t="shared" si="16"/>
        <v>74.615384615384613</v>
      </c>
      <c r="H76" s="245">
        <f t="shared" si="16"/>
        <v>95.652173913043484</v>
      </c>
      <c r="I76" s="45"/>
      <c r="J76" s="45"/>
      <c r="K76" s="45"/>
    </row>
    <row r="77" spans="1:11" s="35" customFormat="1" ht="13.5" thickBot="1">
      <c r="A77" s="239"/>
      <c r="B77" s="240"/>
      <c r="C77" s="240"/>
      <c r="D77" s="240"/>
      <c r="E77" s="240"/>
      <c r="F77" s="240"/>
      <c r="G77" s="240"/>
      <c r="H77" s="240"/>
      <c r="I77" s="45"/>
      <c r="J77" s="45"/>
      <c r="K77" s="45"/>
    </row>
    <row r="78" spans="1:11" s="35" customFormat="1" ht="13.5" thickBot="1">
      <c r="A78" s="246" t="s">
        <v>57</v>
      </c>
      <c r="B78" s="311">
        <v>26</v>
      </c>
      <c r="C78" s="311">
        <v>79</v>
      </c>
      <c r="D78" s="311">
        <v>45</v>
      </c>
      <c r="E78" s="311">
        <v>396</v>
      </c>
      <c r="F78" s="311">
        <v>27</v>
      </c>
      <c r="G78" s="310">
        <v>573</v>
      </c>
      <c r="H78" s="311">
        <v>146</v>
      </c>
      <c r="I78" s="45"/>
      <c r="J78" s="45"/>
      <c r="K78" s="45"/>
    </row>
    <row r="79" spans="1:11" s="35" customFormat="1" ht="13.5" thickBot="1">
      <c r="A79" s="243" t="s">
        <v>11</v>
      </c>
      <c r="B79" s="312">
        <v>6</v>
      </c>
      <c r="C79" s="312">
        <v>47</v>
      </c>
      <c r="D79" s="312">
        <v>30</v>
      </c>
      <c r="E79" s="312">
        <v>258</v>
      </c>
      <c r="F79" s="312">
        <v>19</v>
      </c>
      <c r="G79" s="310">
        <v>360</v>
      </c>
      <c r="H79" s="313">
        <v>109</v>
      </c>
      <c r="I79" s="45"/>
      <c r="J79" s="45"/>
      <c r="K79" s="45"/>
    </row>
    <row r="80" spans="1:11" s="35" customFormat="1" ht="13.5" thickBot="1">
      <c r="A80" s="244" t="s">
        <v>12</v>
      </c>
      <c r="B80" s="245">
        <f>IF(ISERR(B79/B78*100),0,B79/B78*100)</f>
        <v>23.076923076923077</v>
      </c>
      <c r="C80" s="245">
        <f t="shared" ref="C80:H80" si="17">IF(ISERR(C79/C78*100),0,C79/C78*100)</f>
        <v>59.493670886075947</v>
      </c>
      <c r="D80" s="245">
        <f t="shared" si="17"/>
        <v>66.666666666666657</v>
      </c>
      <c r="E80" s="245">
        <f t="shared" si="17"/>
        <v>65.151515151515156</v>
      </c>
      <c r="F80" s="245">
        <f t="shared" si="17"/>
        <v>70.370370370370367</v>
      </c>
      <c r="G80" s="245">
        <f t="shared" si="17"/>
        <v>62.827225130890049</v>
      </c>
      <c r="H80" s="245">
        <f t="shared" si="17"/>
        <v>74.657534246575338</v>
      </c>
      <c r="I80" s="45"/>
      <c r="J80" s="45"/>
      <c r="K80" s="45"/>
    </row>
    <row r="81" spans="1:11" s="35" customFormat="1" ht="13.5" thickBot="1">
      <c r="A81" s="239"/>
      <c r="B81" s="240"/>
      <c r="C81" s="240"/>
      <c r="D81" s="240"/>
      <c r="E81" s="240"/>
      <c r="F81" s="240"/>
      <c r="G81" s="240"/>
      <c r="H81" s="240"/>
      <c r="I81" s="45"/>
      <c r="J81" s="45"/>
      <c r="K81" s="45"/>
    </row>
    <row r="82" spans="1:11" s="35" customFormat="1" ht="13.5" thickBot="1">
      <c r="A82" s="246" t="s">
        <v>76</v>
      </c>
      <c r="B82" s="315">
        <v>7</v>
      </c>
      <c r="C82" s="315">
        <v>13</v>
      </c>
      <c r="D82" s="315">
        <v>12</v>
      </c>
      <c r="E82" s="315">
        <v>83</v>
      </c>
      <c r="F82" s="315">
        <v>9</v>
      </c>
      <c r="G82" s="314">
        <v>124</v>
      </c>
      <c r="H82" s="315">
        <v>30</v>
      </c>
      <c r="I82" s="45"/>
      <c r="J82" s="45"/>
      <c r="K82" s="45"/>
    </row>
    <row r="83" spans="1:11" s="35" customFormat="1" ht="13.5" thickBot="1">
      <c r="A83" s="243" t="s">
        <v>11</v>
      </c>
      <c r="B83" s="316">
        <v>2</v>
      </c>
      <c r="C83" s="316">
        <v>12</v>
      </c>
      <c r="D83" s="316">
        <v>12</v>
      </c>
      <c r="E83" s="316">
        <v>77</v>
      </c>
      <c r="F83" s="316">
        <v>9</v>
      </c>
      <c r="G83" s="314">
        <v>112</v>
      </c>
      <c r="H83" s="317">
        <v>29</v>
      </c>
      <c r="I83" s="45"/>
      <c r="J83" s="45"/>
      <c r="K83" s="45"/>
    </row>
    <row r="84" spans="1:11" s="35" customFormat="1" ht="13.5" thickBot="1">
      <c r="A84" s="244" t="s">
        <v>12</v>
      </c>
      <c r="B84" s="245">
        <f>IF(ISERR(B83/B82*100),0,B83/B82*100)</f>
        <v>28.571428571428569</v>
      </c>
      <c r="C84" s="245">
        <f t="shared" ref="C84:H84" si="18">IF(ISERR(C83/C82*100),0,C83/C82*100)</f>
        <v>92.307692307692307</v>
      </c>
      <c r="D84" s="245">
        <f t="shared" si="18"/>
        <v>100</v>
      </c>
      <c r="E84" s="245">
        <f t="shared" si="18"/>
        <v>92.771084337349393</v>
      </c>
      <c r="F84" s="245">
        <f t="shared" si="18"/>
        <v>100</v>
      </c>
      <c r="G84" s="245">
        <f t="shared" si="18"/>
        <v>90.322580645161281</v>
      </c>
      <c r="H84" s="245">
        <f t="shared" si="18"/>
        <v>96.666666666666671</v>
      </c>
      <c r="I84" s="45"/>
      <c r="J84" s="45"/>
      <c r="K84" s="45"/>
    </row>
    <row r="85" spans="1:11" s="35" customFormat="1" ht="13.5" thickBot="1">
      <c r="A85" s="239"/>
      <c r="B85" s="240"/>
      <c r="C85" s="240"/>
      <c r="D85" s="240"/>
      <c r="E85" s="240"/>
      <c r="F85" s="240"/>
      <c r="G85" s="240"/>
      <c r="H85" s="240"/>
      <c r="I85" s="45"/>
      <c r="J85" s="45"/>
      <c r="K85" s="45"/>
    </row>
    <row r="86" spans="1:11" s="35" customFormat="1" ht="13.5" thickBot="1">
      <c r="A86" s="246" t="s">
        <v>97</v>
      </c>
      <c r="B86" s="319">
        <v>33</v>
      </c>
      <c r="C86" s="319">
        <v>86</v>
      </c>
      <c r="D86" s="319">
        <v>43</v>
      </c>
      <c r="E86" s="319">
        <v>421</v>
      </c>
      <c r="F86" s="319">
        <v>36</v>
      </c>
      <c r="G86" s="318">
        <v>619</v>
      </c>
      <c r="H86" s="319">
        <v>183</v>
      </c>
      <c r="I86" s="45"/>
      <c r="J86" s="45"/>
      <c r="K86" s="45"/>
    </row>
    <row r="87" spans="1:11" s="35" customFormat="1" ht="13.5" thickBot="1">
      <c r="A87" s="243" t="s">
        <v>11</v>
      </c>
      <c r="B87" s="320">
        <v>15</v>
      </c>
      <c r="C87" s="320">
        <v>77</v>
      </c>
      <c r="D87" s="320">
        <v>38</v>
      </c>
      <c r="E87" s="320">
        <v>314</v>
      </c>
      <c r="F87" s="320">
        <v>28</v>
      </c>
      <c r="G87" s="318">
        <v>472</v>
      </c>
      <c r="H87" s="321">
        <v>166</v>
      </c>
      <c r="I87" s="45"/>
      <c r="J87" s="45"/>
      <c r="K87" s="45"/>
    </row>
    <row r="88" spans="1:11" s="35" customFormat="1" ht="13.5" thickBot="1">
      <c r="A88" s="244" t="s">
        <v>12</v>
      </c>
      <c r="B88" s="245">
        <f>IF(ISERR(B87/B86*100),0,B87/B86*100)</f>
        <v>45.454545454545453</v>
      </c>
      <c r="C88" s="245">
        <f t="shared" ref="C88:H88" si="19">IF(ISERR(C87/C86*100),0,C87/C86*100)</f>
        <v>89.534883720930239</v>
      </c>
      <c r="D88" s="245">
        <f t="shared" si="19"/>
        <v>88.372093023255815</v>
      </c>
      <c r="E88" s="245">
        <f t="shared" si="19"/>
        <v>74.584323040380056</v>
      </c>
      <c r="F88" s="245">
        <f t="shared" si="19"/>
        <v>77.777777777777786</v>
      </c>
      <c r="G88" s="245">
        <f t="shared" si="19"/>
        <v>76.252019386106625</v>
      </c>
      <c r="H88" s="245">
        <f t="shared" si="19"/>
        <v>90.710382513661202</v>
      </c>
      <c r="I88" s="45"/>
      <c r="J88" s="45"/>
      <c r="K88" s="45"/>
    </row>
    <row r="89" spans="1:11" s="35" customFormat="1" ht="13.5" thickBot="1">
      <c r="A89" s="239"/>
      <c r="B89" s="240"/>
      <c r="C89" s="240"/>
      <c r="D89" s="240"/>
      <c r="E89" s="240"/>
      <c r="F89" s="240"/>
      <c r="G89" s="240"/>
      <c r="H89" s="240"/>
      <c r="I89" s="45"/>
      <c r="J89" s="45"/>
      <c r="K89" s="45"/>
    </row>
    <row r="90" spans="1:11" s="35" customFormat="1" ht="13.5" thickBot="1">
      <c r="A90" s="246" t="s">
        <v>105</v>
      </c>
      <c r="B90" s="323">
        <v>147</v>
      </c>
      <c r="C90" s="323">
        <v>549</v>
      </c>
      <c r="D90" s="323">
        <v>230</v>
      </c>
      <c r="E90" s="323">
        <v>2498</v>
      </c>
      <c r="F90" s="323">
        <v>123</v>
      </c>
      <c r="G90" s="322">
        <v>3547</v>
      </c>
      <c r="H90" s="323">
        <v>953</v>
      </c>
      <c r="I90" s="45"/>
      <c r="J90" s="45"/>
      <c r="K90" s="45"/>
    </row>
    <row r="91" spans="1:11" s="35" customFormat="1" ht="13.5" thickBot="1">
      <c r="A91" s="243" t="s">
        <v>11</v>
      </c>
      <c r="B91" s="324">
        <v>70</v>
      </c>
      <c r="C91" s="324">
        <v>442</v>
      </c>
      <c r="D91" s="324">
        <v>216</v>
      </c>
      <c r="E91" s="324">
        <v>2143</v>
      </c>
      <c r="F91" s="324">
        <v>114</v>
      </c>
      <c r="G91" s="322">
        <v>2985</v>
      </c>
      <c r="H91" s="325">
        <v>874</v>
      </c>
      <c r="I91" s="45"/>
      <c r="J91" s="45"/>
      <c r="K91" s="45"/>
    </row>
    <row r="92" spans="1:11" s="35" customFormat="1" ht="13.5" thickBot="1">
      <c r="A92" s="244" t="s">
        <v>12</v>
      </c>
      <c r="B92" s="245">
        <f>IF(ISERR(B91/B90*100),0,B91/B90*100)</f>
        <v>47.619047619047613</v>
      </c>
      <c r="C92" s="245">
        <f t="shared" ref="C92:H92" si="20">IF(ISERR(C91/C90*100),0,C91/C90*100)</f>
        <v>80.510018214936252</v>
      </c>
      <c r="D92" s="245">
        <f t="shared" si="20"/>
        <v>93.913043478260875</v>
      </c>
      <c r="E92" s="245">
        <f t="shared" si="20"/>
        <v>85.788630904723789</v>
      </c>
      <c r="F92" s="245">
        <f t="shared" si="20"/>
        <v>92.682926829268297</v>
      </c>
      <c r="G92" s="245">
        <f t="shared" si="20"/>
        <v>84.155624471384272</v>
      </c>
      <c r="H92" s="245">
        <f t="shared" si="20"/>
        <v>91.710388247639031</v>
      </c>
      <c r="I92" s="45"/>
      <c r="J92" s="45"/>
      <c r="K92" s="45"/>
    </row>
    <row r="93" spans="1:11" s="35" customFormat="1" ht="13.5" thickBot="1">
      <c r="A93" s="239"/>
      <c r="B93" s="240"/>
      <c r="C93" s="240"/>
      <c r="D93" s="240"/>
      <c r="E93" s="240"/>
      <c r="F93" s="240"/>
      <c r="G93" s="240"/>
      <c r="H93" s="240"/>
      <c r="I93" s="45"/>
      <c r="J93" s="45"/>
      <c r="K93" s="45"/>
    </row>
    <row r="94" spans="1:11" s="35" customFormat="1" ht="13.5" thickBot="1">
      <c r="A94" s="246" t="s">
        <v>107</v>
      </c>
      <c r="B94" s="327">
        <v>7</v>
      </c>
      <c r="C94" s="327">
        <v>31</v>
      </c>
      <c r="D94" s="327">
        <v>13</v>
      </c>
      <c r="E94" s="327">
        <v>84</v>
      </c>
      <c r="F94" s="327">
        <v>7</v>
      </c>
      <c r="G94" s="326">
        <v>142</v>
      </c>
      <c r="H94" s="327">
        <v>37</v>
      </c>
      <c r="I94" s="45"/>
      <c r="J94" s="45"/>
      <c r="K94" s="45"/>
    </row>
    <row r="95" spans="1:11" s="35" customFormat="1" ht="13.5" thickBot="1">
      <c r="A95" s="243" t="s">
        <v>11</v>
      </c>
      <c r="B95" s="328">
        <v>4</v>
      </c>
      <c r="C95" s="328">
        <v>21</v>
      </c>
      <c r="D95" s="328">
        <v>12</v>
      </c>
      <c r="E95" s="328">
        <v>73</v>
      </c>
      <c r="F95" s="328">
        <v>7</v>
      </c>
      <c r="G95" s="326">
        <v>117</v>
      </c>
      <c r="H95" s="329">
        <v>33</v>
      </c>
      <c r="I95" s="45"/>
      <c r="J95" s="45"/>
      <c r="K95" s="45"/>
    </row>
    <row r="96" spans="1:11" s="35" customFormat="1" ht="13.5" thickBot="1">
      <c r="A96" s="244" t="s">
        <v>12</v>
      </c>
      <c r="B96" s="245">
        <f>IF(ISERR(B95/B94*100),0,B95/B94*100)</f>
        <v>57.142857142857139</v>
      </c>
      <c r="C96" s="245">
        <f t="shared" ref="C96:H96" si="21">IF(ISERR(C95/C94*100),0,C95/C94*100)</f>
        <v>67.741935483870961</v>
      </c>
      <c r="D96" s="245">
        <f t="shared" si="21"/>
        <v>92.307692307692307</v>
      </c>
      <c r="E96" s="245">
        <f t="shared" si="21"/>
        <v>86.904761904761912</v>
      </c>
      <c r="F96" s="245">
        <f t="shared" si="21"/>
        <v>100</v>
      </c>
      <c r="G96" s="245">
        <f t="shared" si="21"/>
        <v>82.394366197183103</v>
      </c>
      <c r="H96" s="245">
        <f t="shared" si="21"/>
        <v>89.189189189189193</v>
      </c>
      <c r="I96" s="45"/>
      <c r="J96" s="45"/>
      <c r="K96" s="45"/>
    </row>
    <row r="97" spans="1:11" s="35" customFormat="1" ht="13.5" thickBot="1">
      <c r="A97" s="239"/>
      <c r="B97" s="240"/>
      <c r="C97" s="240"/>
      <c r="D97" s="240"/>
      <c r="E97" s="240"/>
      <c r="F97" s="240"/>
      <c r="G97" s="240"/>
      <c r="H97" s="240"/>
      <c r="I97" s="45"/>
      <c r="J97" s="45"/>
      <c r="K97" s="45"/>
    </row>
    <row r="98" spans="1:11" s="35" customFormat="1" ht="13.5" thickBot="1">
      <c r="A98" s="246" t="s">
        <v>108</v>
      </c>
      <c r="B98" s="331">
        <v>17</v>
      </c>
      <c r="C98" s="331">
        <v>53</v>
      </c>
      <c r="D98" s="331">
        <v>25</v>
      </c>
      <c r="E98" s="331">
        <v>198</v>
      </c>
      <c r="F98" s="331">
        <v>8</v>
      </c>
      <c r="G98" s="330">
        <v>301</v>
      </c>
      <c r="H98" s="331">
        <v>69</v>
      </c>
      <c r="I98" s="45"/>
      <c r="J98" s="45"/>
      <c r="K98" s="45"/>
    </row>
    <row r="99" spans="1:11" s="35" customFormat="1" ht="13.5" thickBot="1">
      <c r="A99" s="243" t="s">
        <v>11</v>
      </c>
      <c r="B99" s="332">
        <v>13</v>
      </c>
      <c r="C99" s="332">
        <v>47</v>
      </c>
      <c r="D99" s="332">
        <v>20</v>
      </c>
      <c r="E99" s="332">
        <v>130</v>
      </c>
      <c r="F99" s="332">
        <v>4</v>
      </c>
      <c r="G99" s="330">
        <v>214</v>
      </c>
      <c r="H99" s="333">
        <v>0</v>
      </c>
      <c r="I99" s="45"/>
      <c r="J99" s="45"/>
      <c r="K99" s="45"/>
    </row>
    <row r="100" spans="1:11" s="35" customFormat="1" ht="13.5" thickBot="1">
      <c r="A100" s="244" t="s">
        <v>12</v>
      </c>
      <c r="B100" s="245">
        <f>IF(ISERR(B99/B98*100),0,B99/B98*100)</f>
        <v>76.470588235294116</v>
      </c>
      <c r="C100" s="245">
        <f t="shared" ref="C100:H100" si="22">IF(ISERR(C99/C98*100),0,C99/C98*100)</f>
        <v>88.679245283018872</v>
      </c>
      <c r="D100" s="245">
        <f t="shared" si="22"/>
        <v>80</v>
      </c>
      <c r="E100" s="245">
        <f t="shared" si="22"/>
        <v>65.656565656565661</v>
      </c>
      <c r="F100" s="245">
        <f t="shared" si="22"/>
        <v>50</v>
      </c>
      <c r="G100" s="245">
        <f t="shared" si="22"/>
        <v>71.096345514950173</v>
      </c>
      <c r="H100" s="245">
        <f t="shared" si="22"/>
        <v>0</v>
      </c>
      <c r="I100" s="45"/>
      <c r="J100" s="45"/>
      <c r="K100" s="45"/>
    </row>
    <row r="101" spans="1:11" s="35" customFormat="1" ht="13.5" thickBot="1">
      <c r="A101" s="239"/>
      <c r="B101" s="240"/>
      <c r="C101" s="240"/>
      <c r="D101" s="240"/>
      <c r="E101" s="240"/>
      <c r="F101" s="240"/>
      <c r="G101" s="240"/>
      <c r="H101" s="240"/>
      <c r="I101" s="45"/>
      <c r="J101" s="45"/>
      <c r="K101" s="45"/>
    </row>
    <row r="102" spans="1:11" s="35" customFormat="1" ht="13.5" thickBot="1">
      <c r="A102" s="246" t="s">
        <v>183</v>
      </c>
      <c r="B102" s="335">
        <v>18</v>
      </c>
      <c r="C102" s="335">
        <v>48</v>
      </c>
      <c r="D102" s="335">
        <v>18</v>
      </c>
      <c r="E102" s="335">
        <v>234</v>
      </c>
      <c r="F102" s="335">
        <v>7</v>
      </c>
      <c r="G102" s="334">
        <v>325</v>
      </c>
      <c r="H102" s="335">
        <v>90</v>
      </c>
      <c r="I102" s="45"/>
      <c r="J102" s="45"/>
      <c r="K102" s="45"/>
    </row>
    <row r="103" spans="1:11" s="35" customFormat="1" ht="13.5" thickBot="1">
      <c r="A103" s="243" t="s">
        <v>11</v>
      </c>
      <c r="B103" s="336">
        <v>13</v>
      </c>
      <c r="C103" s="336">
        <v>43</v>
      </c>
      <c r="D103" s="336">
        <v>18</v>
      </c>
      <c r="E103" s="336">
        <v>215</v>
      </c>
      <c r="F103" s="336">
        <v>7</v>
      </c>
      <c r="G103" s="334">
        <v>296</v>
      </c>
      <c r="H103" s="337">
        <v>83</v>
      </c>
      <c r="I103" s="45"/>
      <c r="J103" s="45"/>
      <c r="K103" s="45"/>
    </row>
    <row r="104" spans="1:11" s="35" customFormat="1" ht="13.5" thickBot="1">
      <c r="A104" s="244" t="s">
        <v>12</v>
      </c>
      <c r="B104" s="245">
        <f>IF(ISERR(B103/B102*100),0,B103/B102*100)</f>
        <v>72.222222222222214</v>
      </c>
      <c r="C104" s="245">
        <f t="shared" ref="C104:H104" si="23">IF(ISERR(C103/C102*100),0,C103/C102*100)</f>
        <v>89.583333333333343</v>
      </c>
      <c r="D104" s="245">
        <f t="shared" si="23"/>
        <v>100</v>
      </c>
      <c r="E104" s="245">
        <f t="shared" si="23"/>
        <v>91.880341880341874</v>
      </c>
      <c r="F104" s="245">
        <f t="shared" si="23"/>
        <v>100</v>
      </c>
      <c r="G104" s="245">
        <f t="shared" si="23"/>
        <v>91.07692307692308</v>
      </c>
      <c r="H104" s="245">
        <f t="shared" si="23"/>
        <v>92.222222222222229</v>
      </c>
      <c r="I104" s="45"/>
      <c r="J104" s="45"/>
      <c r="K104" s="45"/>
    </row>
    <row r="105" spans="1:11" s="35" customFormat="1" ht="13.5" thickBot="1">
      <c r="A105" s="239"/>
      <c r="B105" s="240"/>
      <c r="C105" s="240"/>
      <c r="D105" s="240"/>
      <c r="E105" s="240"/>
      <c r="F105" s="240"/>
      <c r="G105" s="240"/>
      <c r="H105" s="240"/>
      <c r="I105" s="45"/>
      <c r="J105" s="45"/>
      <c r="K105" s="45"/>
    </row>
    <row r="106" spans="1:11" s="35" customFormat="1" ht="13.5" thickBot="1">
      <c r="A106" s="246" t="s">
        <v>199</v>
      </c>
      <c r="B106" s="339">
        <v>37</v>
      </c>
      <c r="C106" s="339">
        <v>99</v>
      </c>
      <c r="D106" s="339">
        <v>38</v>
      </c>
      <c r="E106" s="339">
        <v>418</v>
      </c>
      <c r="F106" s="339">
        <v>30</v>
      </c>
      <c r="G106" s="338">
        <v>622</v>
      </c>
      <c r="H106" s="339">
        <v>151</v>
      </c>
      <c r="I106" s="45"/>
      <c r="J106" s="45"/>
      <c r="K106" s="45"/>
    </row>
    <row r="107" spans="1:11" s="35" customFormat="1" ht="13.5" thickBot="1">
      <c r="A107" s="243" t="s">
        <v>11</v>
      </c>
      <c r="B107" s="340">
        <v>18</v>
      </c>
      <c r="C107" s="340">
        <v>76</v>
      </c>
      <c r="D107" s="340">
        <v>37</v>
      </c>
      <c r="E107" s="340">
        <v>386</v>
      </c>
      <c r="F107" s="340">
        <v>30</v>
      </c>
      <c r="G107" s="338">
        <v>547</v>
      </c>
      <c r="H107" s="341">
        <v>134</v>
      </c>
      <c r="I107" s="45"/>
      <c r="J107" s="45"/>
      <c r="K107" s="45"/>
    </row>
    <row r="108" spans="1:11" s="35" customFormat="1" ht="13.5" thickBot="1">
      <c r="A108" s="244" t="s">
        <v>12</v>
      </c>
      <c r="B108" s="245">
        <f>IF(ISERR(B107/B106*100),0,B107/B106*100)</f>
        <v>48.648648648648653</v>
      </c>
      <c r="C108" s="245">
        <f t="shared" ref="C108:H108" si="24">IF(ISERR(C107/C106*100),0,C107/C106*100)</f>
        <v>76.767676767676761</v>
      </c>
      <c r="D108" s="245">
        <f t="shared" si="24"/>
        <v>97.368421052631575</v>
      </c>
      <c r="E108" s="245">
        <f t="shared" si="24"/>
        <v>92.344497607655512</v>
      </c>
      <c r="F108" s="245">
        <f t="shared" si="24"/>
        <v>100</v>
      </c>
      <c r="G108" s="245">
        <f t="shared" si="24"/>
        <v>87.942122186495169</v>
      </c>
      <c r="H108" s="245">
        <f t="shared" si="24"/>
        <v>88.741721854304629</v>
      </c>
      <c r="I108" s="45"/>
      <c r="J108" s="45"/>
      <c r="K108" s="45"/>
    </row>
    <row r="109" spans="1:11" s="35" customFormat="1" ht="13.5" thickBot="1">
      <c r="A109" s="239"/>
      <c r="B109" s="240"/>
      <c r="C109" s="240"/>
      <c r="D109" s="240"/>
      <c r="E109" s="240"/>
      <c r="F109" s="240"/>
      <c r="G109" s="240"/>
      <c r="H109" s="240"/>
      <c r="I109" s="45"/>
      <c r="J109" s="45"/>
      <c r="K109" s="45"/>
    </row>
    <row r="110" spans="1:11" s="35" customFormat="1" ht="13.5" thickBot="1">
      <c r="A110" s="246" t="s">
        <v>200</v>
      </c>
      <c r="B110" s="343">
        <v>45</v>
      </c>
      <c r="C110" s="343">
        <v>145</v>
      </c>
      <c r="D110" s="343">
        <v>62</v>
      </c>
      <c r="E110" s="343">
        <v>575</v>
      </c>
      <c r="F110" s="343">
        <v>28</v>
      </c>
      <c r="G110" s="342">
        <v>855</v>
      </c>
      <c r="H110" s="343">
        <v>223</v>
      </c>
      <c r="I110" s="45"/>
      <c r="J110" s="45"/>
      <c r="K110" s="45"/>
    </row>
    <row r="111" spans="1:11" s="35" customFormat="1" ht="13.5" thickBot="1">
      <c r="A111" s="243" t="s">
        <v>11</v>
      </c>
      <c r="B111" s="344">
        <v>26</v>
      </c>
      <c r="C111" s="344">
        <v>131</v>
      </c>
      <c r="D111" s="344">
        <v>62</v>
      </c>
      <c r="E111" s="344">
        <v>575</v>
      </c>
      <c r="F111" s="344">
        <v>28</v>
      </c>
      <c r="G111" s="342">
        <v>822</v>
      </c>
      <c r="H111" s="345">
        <v>223</v>
      </c>
      <c r="I111" s="45"/>
      <c r="J111" s="45"/>
      <c r="K111" s="45"/>
    </row>
    <row r="112" spans="1:11" s="35" customFormat="1" ht="13.5" thickBot="1">
      <c r="A112" s="244" t="s">
        <v>12</v>
      </c>
      <c r="B112" s="245">
        <f>IF(ISERR(B111/B110*100),0,B111/B110*100)</f>
        <v>57.777777777777771</v>
      </c>
      <c r="C112" s="245">
        <f t="shared" ref="C112:H112" si="25">IF(ISERR(C111/C110*100),0,C111/C110*100)</f>
        <v>90.344827586206904</v>
      </c>
      <c r="D112" s="245">
        <f t="shared" si="25"/>
        <v>100</v>
      </c>
      <c r="E112" s="245">
        <f t="shared" si="25"/>
        <v>100</v>
      </c>
      <c r="F112" s="245">
        <f t="shared" si="25"/>
        <v>100</v>
      </c>
      <c r="G112" s="245">
        <f t="shared" si="25"/>
        <v>96.140350877192986</v>
      </c>
      <c r="H112" s="245">
        <f t="shared" si="25"/>
        <v>100</v>
      </c>
      <c r="I112" s="45"/>
      <c r="J112" s="45"/>
      <c r="K112" s="45"/>
    </row>
    <row r="113" spans="1:11" s="35" customFormat="1" ht="13.5" thickBot="1">
      <c r="A113" s="239"/>
      <c r="B113" s="240"/>
      <c r="C113" s="240"/>
      <c r="D113" s="240"/>
      <c r="E113" s="240"/>
      <c r="F113" s="240"/>
      <c r="G113" s="240"/>
      <c r="H113" s="240"/>
      <c r="I113" s="45"/>
      <c r="J113" s="45"/>
      <c r="K113" s="45"/>
    </row>
    <row r="114" spans="1:11" s="35" customFormat="1" ht="13.5" thickBot="1">
      <c r="A114" s="246" t="s">
        <v>255</v>
      </c>
      <c r="B114" s="347">
        <v>22</v>
      </c>
      <c r="C114" s="347">
        <v>69</v>
      </c>
      <c r="D114" s="347">
        <v>33</v>
      </c>
      <c r="E114" s="347">
        <v>289</v>
      </c>
      <c r="F114" s="347">
        <v>22</v>
      </c>
      <c r="G114" s="346">
        <v>435</v>
      </c>
      <c r="H114" s="347">
        <v>112</v>
      </c>
      <c r="I114" s="45"/>
      <c r="J114" s="45"/>
      <c r="K114" s="45"/>
    </row>
    <row r="115" spans="1:11" s="35" customFormat="1" ht="13.5" thickBot="1">
      <c r="A115" s="243" t="s">
        <v>11</v>
      </c>
      <c r="B115" s="348">
        <v>22</v>
      </c>
      <c r="C115" s="348">
        <v>39</v>
      </c>
      <c r="D115" s="348">
        <v>33</v>
      </c>
      <c r="E115" s="348">
        <v>279</v>
      </c>
      <c r="F115" s="348">
        <v>22</v>
      </c>
      <c r="G115" s="346">
        <v>395</v>
      </c>
      <c r="H115" s="349">
        <v>109</v>
      </c>
      <c r="I115" s="45"/>
      <c r="J115" s="45"/>
      <c r="K115" s="45"/>
    </row>
    <row r="116" spans="1:11" s="35" customFormat="1" ht="13.5" thickBot="1">
      <c r="A116" s="244" t="s">
        <v>12</v>
      </c>
      <c r="B116" s="245">
        <f>IF(ISERR(B115/B114*100),0,B115/B114*100)</f>
        <v>100</v>
      </c>
      <c r="C116" s="245">
        <f t="shared" ref="C116:H116" si="26">IF(ISERR(C115/C114*100),0,C115/C114*100)</f>
        <v>56.521739130434781</v>
      </c>
      <c r="D116" s="245">
        <f t="shared" si="26"/>
        <v>100</v>
      </c>
      <c r="E116" s="245">
        <f t="shared" si="26"/>
        <v>96.539792387543258</v>
      </c>
      <c r="F116" s="245">
        <f t="shared" si="26"/>
        <v>100</v>
      </c>
      <c r="G116" s="245">
        <f t="shared" si="26"/>
        <v>90.804597701149419</v>
      </c>
      <c r="H116" s="245">
        <f t="shared" si="26"/>
        <v>97.321428571428569</v>
      </c>
      <c r="I116" s="45"/>
      <c r="J116" s="45"/>
      <c r="K116" s="45"/>
    </row>
    <row r="117" spans="1:11" s="35" customFormat="1" ht="13.5" thickBot="1">
      <c r="A117" s="239"/>
      <c r="B117" s="240"/>
      <c r="C117" s="240"/>
      <c r="D117" s="240"/>
      <c r="E117" s="240"/>
      <c r="F117" s="240"/>
      <c r="G117" s="240"/>
      <c r="H117" s="240"/>
      <c r="I117" s="45"/>
      <c r="J117" s="45"/>
      <c r="K117" s="45"/>
    </row>
    <row r="118" spans="1:11" s="35" customFormat="1" ht="13.5" thickBot="1">
      <c r="A118" s="246" t="s">
        <v>283</v>
      </c>
      <c r="B118" s="351">
        <v>39</v>
      </c>
      <c r="C118" s="351">
        <v>125</v>
      </c>
      <c r="D118" s="351">
        <v>65</v>
      </c>
      <c r="E118" s="351">
        <v>642</v>
      </c>
      <c r="F118" s="351">
        <v>43</v>
      </c>
      <c r="G118" s="350">
        <v>914</v>
      </c>
      <c r="H118" s="351">
        <v>262</v>
      </c>
      <c r="I118" s="45"/>
      <c r="J118" s="45"/>
      <c r="K118" s="45"/>
    </row>
    <row r="119" spans="1:11" s="35" customFormat="1" ht="13.5" thickBot="1">
      <c r="A119" s="243" t="s">
        <v>11</v>
      </c>
      <c r="B119" s="352">
        <v>26</v>
      </c>
      <c r="C119" s="352">
        <v>88</v>
      </c>
      <c r="D119" s="352">
        <v>58</v>
      </c>
      <c r="E119" s="352">
        <v>522</v>
      </c>
      <c r="F119" s="352">
        <v>39</v>
      </c>
      <c r="G119" s="350">
        <v>733</v>
      </c>
      <c r="H119" s="353">
        <v>223</v>
      </c>
      <c r="I119" s="45"/>
      <c r="J119" s="45"/>
      <c r="K119" s="45"/>
    </row>
    <row r="120" spans="1:11" s="35" customFormat="1" ht="13.5" thickBot="1">
      <c r="A120" s="244" t="s">
        <v>12</v>
      </c>
      <c r="B120" s="245">
        <f>IF(ISERR(B119/B118*100),0,B119/B118*100)</f>
        <v>66.666666666666657</v>
      </c>
      <c r="C120" s="245">
        <f t="shared" ref="C120:H120" si="27">IF(ISERR(C119/C118*100),0,C119/C118*100)</f>
        <v>70.399999999999991</v>
      </c>
      <c r="D120" s="245">
        <f t="shared" si="27"/>
        <v>89.230769230769241</v>
      </c>
      <c r="E120" s="245">
        <f t="shared" si="27"/>
        <v>81.308411214953267</v>
      </c>
      <c r="F120" s="245">
        <f t="shared" si="27"/>
        <v>90.697674418604649</v>
      </c>
      <c r="G120" s="245">
        <f t="shared" si="27"/>
        <v>80.19693654266959</v>
      </c>
      <c r="H120" s="245">
        <f t="shared" si="27"/>
        <v>85.114503816793899</v>
      </c>
      <c r="I120" s="45"/>
      <c r="J120" s="45"/>
      <c r="K120" s="45"/>
    </row>
    <row r="121" spans="1:11" s="35" customFormat="1" ht="13.5" thickBot="1">
      <c r="A121" s="239"/>
      <c r="B121" s="240"/>
      <c r="C121" s="240"/>
      <c r="D121" s="240"/>
      <c r="E121" s="240"/>
      <c r="F121" s="240"/>
      <c r="G121" s="240"/>
      <c r="H121" s="240"/>
      <c r="I121" s="45"/>
      <c r="J121" s="45"/>
      <c r="K121" s="45"/>
    </row>
    <row r="122" spans="1:11" s="35" customFormat="1" ht="13.5" thickBot="1">
      <c r="A122" s="246" t="s">
        <v>307</v>
      </c>
      <c r="B122" s="355">
        <v>51</v>
      </c>
      <c r="C122" s="355">
        <v>137</v>
      </c>
      <c r="D122" s="355">
        <v>77</v>
      </c>
      <c r="E122" s="355">
        <v>548</v>
      </c>
      <c r="F122" s="355">
        <v>41</v>
      </c>
      <c r="G122" s="354">
        <v>854</v>
      </c>
      <c r="H122" s="355">
        <v>210</v>
      </c>
      <c r="I122" s="45"/>
      <c r="J122" s="45"/>
      <c r="K122" s="45"/>
    </row>
    <row r="123" spans="1:11" s="35" customFormat="1" ht="13.5" thickBot="1">
      <c r="A123" s="243" t="s">
        <v>11</v>
      </c>
      <c r="B123" s="356">
        <v>31</v>
      </c>
      <c r="C123" s="356">
        <v>119</v>
      </c>
      <c r="D123" s="356">
        <v>77</v>
      </c>
      <c r="E123" s="356">
        <v>520</v>
      </c>
      <c r="F123" s="356">
        <v>41</v>
      </c>
      <c r="G123" s="354">
        <v>788</v>
      </c>
      <c r="H123" s="357">
        <v>205</v>
      </c>
      <c r="I123" s="45"/>
      <c r="J123" s="45"/>
      <c r="K123" s="45"/>
    </row>
    <row r="124" spans="1:11" s="35" customFormat="1" ht="13.5" thickBot="1">
      <c r="A124" s="244" t="s">
        <v>12</v>
      </c>
      <c r="B124" s="245">
        <f>IF(ISERR(B123/B122*100),0,B123/B122*100)</f>
        <v>60.784313725490193</v>
      </c>
      <c r="C124" s="245">
        <f t="shared" ref="C124:H124" si="28">IF(ISERR(C123/C122*100),0,C123/C122*100)</f>
        <v>86.861313868613138</v>
      </c>
      <c r="D124" s="245">
        <f t="shared" si="28"/>
        <v>100</v>
      </c>
      <c r="E124" s="245">
        <f t="shared" si="28"/>
        <v>94.890510948905103</v>
      </c>
      <c r="F124" s="245">
        <f t="shared" si="28"/>
        <v>100</v>
      </c>
      <c r="G124" s="245">
        <f t="shared" si="28"/>
        <v>92.27166276346604</v>
      </c>
      <c r="H124" s="245">
        <f t="shared" si="28"/>
        <v>97.61904761904762</v>
      </c>
      <c r="I124" s="45"/>
      <c r="J124" s="45"/>
      <c r="K124" s="45"/>
    </row>
    <row r="125" spans="1:11" s="35" customFormat="1" ht="13.5" thickBot="1">
      <c r="A125" s="239"/>
      <c r="B125" s="240"/>
      <c r="C125" s="240"/>
      <c r="D125" s="240"/>
      <c r="E125" s="240"/>
      <c r="F125" s="240"/>
      <c r="G125" s="240"/>
      <c r="H125" s="240"/>
      <c r="I125" s="45"/>
      <c r="J125" s="45"/>
      <c r="K125" s="45"/>
    </row>
    <row r="126" spans="1:11" s="35" customFormat="1" ht="13.5" thickBot="1">
      <c r="A126" s="246" t="s">
        <v>311</v>
      </c>
      <c r="B126" s="359">
        <v>16</v>
      </c>
      <c r="C126" s="359">
        <v>61</v>
      </c>
      <c r="D126" s="359">
        <v>34</v>
      </c>
      <c r="E126" s="359">
        <v>294</v>
      </c>
      <c r="F126" s="359">
        <v>14</v>
      </c>
      <c r="G126" s="358">
        <v>419</v>
      </c>
      <c r="H126" s="359">
        <v>117</v>
      </c>
      <c r="I126" s="45"/>
      <c r="J126" s="45"/>
      <c r="K126" s="45"/>
    </row>
    <row r="127" spans="1:11" s="35" customFormat="1" ht="13.5" thickBot="1">
      <c r="A127" s="243" t="s">
        <v>11</v>
      </c>
      <c r="B127" s="360">
        <v>13</v>
      </c>
      <c r="C127" s="360">
        <v>48</v>
      </c>
      <c r="D127" s="360">
        <v>31</v>
      </c>
      <c r="E127" s="360">
        <v>188</v>
      </c>
      <c r="F127" s="360">
        <v>14</v>
      </c>
      <c r="G127" s="358">
        <v>294</v>
      </c>
      <c r="H127" s="361">
        <v>52</v>
      </c>
      <c r="I127" s="45"/>
      <c r="J127" s="45"/>
      <c r="K127" s="45"/>
    </row>
    <row r="128" spans="1:11" s="35" customFormat="1" ht="13.5" thickBot="1">
      <c r="A128" s="244" t="s">
        <v>12</v>
      </c>
      <c r="B128" s="245">
        <f>IF(ISERR(B127/B126*100),0,B127/B126*100)</f>
        <v>81.25</v>
      </c>
      <c r="C128" s="245">
        <f t="shared" ref="C128:H128" si="29">IF(ISERR(C127/C126*100),0,C127/C126*100)</f>
        <v>78.688524590163937</v>
      </c>
      <c r="D128" s="245">
        <f t="shared" si="29"/>
        <v>91.17647058823529</v>
      </c>
      <c r="E128" s="245">
        <f t="shared" si="29"/>
        <v>63.945578231292522</v>
      </c>
      <c r="F128" s="245">
        <f t="shared" si="29"/>
        <v>100</v>
      </c>
      <c r="G128" s="245">
        <f t="shared" si="29"/>
        <v>70.167064439140816</v>
      </c>
      <c r="H128" s="245">
        <f t="shared" si="29"/>
        <v>44.444444444444443</v>
      </c>
      <c r="I128" s="45"/>
      <c r="J128" s="45"/>
      <c r="K128" s="45"/>
    </row>
    <row r="129" spans="1:11" s="35" customFormat="1" ht="13.5" thickBot="1">
      <c r="A129" s="239"/>
      <c r="B129" s="240"/>
      <c r="C129" s="240"/>
      <c r="D129" s="240"/>
      <c r="E129" s="240"/>
      <c r="F129" s="240"/>
      <c r="G129" s="240"/>
      <c r="H129" s="240"/>
      <c r="I129" s="45"/>
      <c r="J129" s="45"/>
      <c r="K129" s="45"/>
    </row>
    <row r="130" spans="1:11" s="35" customFormat="1" ht="13.5" thickBot="1">
      <c r="A130" s="246" t="s">
        <v>373</v>
      </c>
      <c r="B130" s="363">
        <v>15</v>
      </c>
      <c r="C130" s="363">
        <v>42</v>
      </c>
      <c r="D130" s="363">
        <v>26</v>
      </c>
      <c r="E130" s="363">
        <v>194</v>
      </c>
      <c r="F130" s="363">
        <v>14</v>
      </c>
      <c r="G130" s="362">
        <v>291</v>
      </c>
      <c r="H130" s="363">
        <v>80</v>
      </c>
      <c r="I130" s="45"/>
      <c r="J130" s="45"/>
      <c r="K130" s="45"/>
    </row>
    <row r="131" spans="1:11" s="35" customFormat="1" ht="13.5" thickBot="1">
      <c r="A131" s="243" t="s">
        <v>11</v>
      </c>
      <c r="B131" s="364">
        <v>7</v>
      </c>
      <c r="C131" s="364">
        <v>32</v>
      </c>
      <c r="D131" s="364">
        <v>26</v>
      </c>
      <c r="E131" s="364">
        <v>153</v>
      </c>
      <c r="F131" s="364">
        <v>14</v>
      </c>
      <c r="G131" s="362">
        <v>232</v>
      </c>
      <c r="H131" s="365">
        <v>79</v>
      </c>
      <c r="I131" s="45"/>
      <c r="J131" s="45"/>
      <c r="K131" s="45"/>
    </row>
    <row r="132" spans="1:11" s="35" customFormat="1" ht="13.5" thickBot="1">
      <c r="A132" s="244" t="s">
        <v>12</v>
      </c>
      <c r="B132" s="245">
        <f>IF(ISERR(B131/B130*100),0,B131/B130*100)</f>
        <v>46.666666666666664</v>
      </c>
      <c r="C132" s="245">
        <f t="shared" ref="C132:H132" si="30">IF(ISERR(C131/C130*100),0,C131/C130*100)</f>
        <v>76.19047619047619</v>
      </c>
      <c r="D132" s="245">
        <f t="shared" si="30"/>
        <v>100</v>
      </c>
      <c r="E132" s="245">
        <f t="shared" si="30"/>
        <v>78.865979381443296</v>
      </c>
      <c r="F132" s="245">
        <f t="shared" si="30"/>
        <v>100</v>
      </c>
      <c r="G132" s="245">
        <f t="shared" si="30"/>
        <v>79.725085910652922</v>
      </c>
      <c r="H132" s="245">
        <f t="shared" si="30"/>
        <v>98.75</v>
      </c>
      <c r="I132" s="45"/>
      <c r="J132" s="45"/>
      <c r="K132" s="45"/>
    </row>
    <row r="133" spans="1:11" s="35" customFormat="1" ht="13.5" thickBot="1">
      <c r="A133" s="239"/>
      <c r="B133" s="240"/>
      <c r="C133" s="240"/>
      <c r="D133" s="240"/>
      <c r="E133" s="240"/>
      <c r="F133" s="240"/>
      <c r="G133" s="240"/>
      <c r="H133" s="240"/>
      <c r="I133" s="45"/>
      <c r="J133" s="45"/>
      <c r="K133" s="45"/>
    </row>
    <row r="134" spans="1:11" s="35" customFormat="1" ht="13.5" thickBot="1">
      <c r="A134" s="246" t="s">
        <v>383</v>
      </c>
      <c r="B134" s="367">
        <v>124</v>
      </c>
      <c r="C134" s="367">
        <v>407</v>
      </c>
      <c r="D134" s="367">
        <v>177</v>
      </c>
      <c r="E134" s="367">
        <v>1510</v>
      </c>
      <c r="F134" s="367">
        <v>55</v>
      </c>
      <c r="G134" s="366">
        <v>2273</v>
      </c>
      <c r="H134" s="367">
        <v>580</v>
      </c>
      <c r="I134" s="45"/>
      <c r="J134" s="45"/>
      <c r="K134" s="45"/>
    </row>
    <row r="135" spans="1:11" s="35" customFormat="1" ht="13.5" thickBot="1">
      <c r="A135" s="243" t="s">
        <v>11</v>
      </c>
      <c r="B135" s="368">
        <v>47</v>
      </c>
      <c r="C135" s="368">
        <v>309</v>
      </c>
      <c r="D135" s="368">
        <v>169</v>
      </c>
      <c r="E135" s="368">
        <v>1296</v>
      </c>
      <c r="F135" s="368">
        <v>55</v>
      </c>
      <c r="G135" s="366">
        <v>1876</v>
      </c>
      <c r="H135" s="369">
        <v>529</v>
      </c>
      <c r="I135" s="45"/>
      <c r="J135" s="45"/>
      <c r="K135" s="45"/>
    </row>
    <row r="136" spans="1:11" s="35" customFormat="1" ht="13.5" thickBot="1">
      <c r="A136" s="244" t="s">
        <v>12</v>
      </c>
      <c r="B136" s="245">
        <f>IF(ISERR(B135/B134*100),0,B135/B134*100)</f>
        <v>37.903225806451616</v>
      </c>
      <c r="C136" s="245">
        <f t="shared" ref="C136:H136" si="31">IF(ISERR(C135/C134*100),0,C135/C134*100)</f>
        <v>75.921375921375926</v>
      </c>
      <c r="D136" s="245">
        <f t="shared" si="31"/>
        <v>95.480225988700568</v>
      </c>
      <c r="E136" s="245">
        <f t="shared" si="31"/>
        <v>85.827814569536415</v>
      </c>
      <c r="F136" s="245">
        <f t="shared" si="31"/>
        <v>100</v>
      </c>
      <c r="G136" s="245">
        <f t="shared" si="31"/>
        <v>82.534095908490983</v>
      </c>
      <c r="H136" s="245">
        <f t="shared" si="31"/>
        <v>91.206896551724142</v>
      </c>
      <c r="I136" s="45"/>
      <c r="J136" s="45"/>
      <c r="K136" s="45"/>
    </row>
    <row r="137" spans="1:11" s="35" customFormat="1" ht="13.5" thickBot="1">
      <c r="A137" s="239"/>
      <c r="B137" s="240"/>
      <c r="C137" s="240"/>
      <c r="D137" s="240"/>
      <c r="E137" s="240"/>
      <c r="F137" s="240"/>
      <c r="G137" s="240"/>
      <c r="H137" s="240"/>
      <c r="I137" s="45"/>
      <c r="J137" s="45"/>
      <c r="K137" s="45"/>
    </row>
    <row r="138" spans="1:11" s="35" customFormat="1" ht="13.5" thickBot="1">
      <c r="A138" s="246" t="s">
        <v>409</v>
      </c>
      <c r="B138" s="371">
        <v>7</v>
      </c>
      <c r="C138" s="371">
        <v>35</v>
      </c>
      <c r="D138" s="371">
        <v>20</v>
      </c>
      <c r="E138" s="371">
        <v>161</v>
      </c>
      <c r="F138" s="371">
        <v>12</v>
      </c>
      <c r="G138" s="370">
        <v>235</v>
      </c>
      <c r="H138" s="371">
        <v>64</v>
      </c>
      <c r="I138" s="45"/>
      <c r="J138" s="45"/>
      <c r="K138" s="45"/>
    </row>
    <row r="139" spans="1:11" s="35" customFormat="1" ht="13.5" thickBot="1">
      <c r="A139" s="243" t="s">
        <v>11</v>
      </c>
      <c r="B139" s="372">
        <v>4</v>
      </c>
      <c r="C139" s="372">
        <v>25</v>
      </c>
      <c r="D139" s="372">
        <v>18</v>
      </c>
      <c r="E139" s="372">
        <v>130</v>
      </c>
      <c r="F139" s="372">
        <v>11</v>
      </c>
      <c r="G139" s="370">
        <v>188</v>
      </c>
      <c r="H139" s="373">
        <v>57</v>
      </c>
      <c r="I139" s="45"/>
      <c r="J139" s="45"/>
      <c r="K139" s="45"/>
    </row>
    <row r="140" spans="1:11" s="35" customFormat="1" ht="13.5" thickBot="1">
      <c r="A140" s="244" t="s">
        <v>12</v>
      </c>
      <c r="B140" s="245">
        <f>IF(ISERR(B139/B138*100),0,B139/B138*100)</f>
        <v>57.142857142857139</v>
      </c>
      <c r="C140" s="245">
        <f t="shared" ref="C140:H140" si="32">IF(ISERR(C139/C138*100),0,C139/C138*100)</f>
        <v>71.428571428571431</v>
      </c>
      <c r="D140" s="245">
        <f t="shared" si="32"/>
        <v>90</v>
      </c>
      <c r="E140" s="245">
        <f t="shared" si="32"/>
        <v>80.745341614906835</v>
      </c>
      <c r="F140" s="245">
        <f t="shared" si="32"/>
        <v>91.666666666666657</v>
      </c>
      <c r="G140" s="245">
        <f t="shared" si="32"/>
        <v>80</v>
      </c>
      <c r="H140" s="245">
        <f t="shared" si="32"/>
        <v>89.0625</v>
      </c>
      <c r="I140" s="45"/>
      <c r="J140" s="45"/>
      <c r="K140" s="45"/>
    </row>
    <row r="141" spans="1:11" s="35" customFormat="1" ht="13.5" thickBot="1">
      <c r="A141" s="239"/>
      <c r="B141" s="240"/>
      <c r="C141" s="240"/>
      <c r="D141" s="240"/>
      <c r="E141" s="240"/>
      <c r="F141" s="240"/>
      <c r="G141" s="240"/>
      <c r="H141" s="240"/>
      <c r="I141" s="45"/>
      <c r="J141" s="45"/>
      <c r="K141" s="45"/>
    </row>
    <row r="142" spans="1:11" s="35" customFormat="1" ht="13.5" thickBot="1">
      <c r="A142" s="246" t="s">
        <v>417</v>
      </c>
      <c r="B142" s="375">
        <v>6</v>
      </c>
      <c r="C142" s="375">
        <v>29</v>
      </c>
      <c r="D142" s="375">
        <v>16</v>
      </c>
      <c r="E142" s="375">
        <v>106</v>
      </c>
      <c r="F142" s="375">
        <v>12</v>
      </c>
      <c r="G142" s="374">
        <v>169</v>
      </c>
      <c r="H142" s="375">
        <v>41</v>
      </c>
      <c r="I142" s="45"/>
      <c r="J142" s="45"/>
      <c r="K142" s="45"/>
    </row>
    <row r="143" spans="1:11" s="35" customFormat="1" ht="13.5" thickBot="1">
      <c r="A143" s="243" t="s">
        <v>11</v>
      </c>
      <c r="B143" s="376">
        <v>4</v>
      </c>
      <c r="C143" s="376">
        <v>26</v>
      </c>
      <c r="D143" s="376">
        <v>16</v>
      </c>
      <c r="E143" s="376">
        <v>103</v>
      </c>
      <c r="F143" s="376">
        <v>12</v>
      </c>
      <c r="G143" s="374">
        <v>161</v>
      </c>
      <c r="H143" s="377">
        <v>12</v>
      </c>
      <c r="I143" s="45"/>
      <c r="J143" s="45"/>
      <c r="K143" s="45"/>
    </row>
    <row r="144" spans="1:11" s="35" customFormat="1" ht="13.5" thickBot="1">
      <c r="A144" s="244" t="s">
        <v>12</v>
      </c>
      <c r="B144" s="245">
        <f>IF(ISERR(B143/B142*100),0,B143/B142*100)</f>
        <v>66.666666666666657</v>
      </c>
      <c r="C144" s="245">
        <f t="shared" ref="C144:H144" si="33">IF(ISERR(C143/C142*100),0,C143/C142*100)</f>
        <v>89.65517241379311</v>
      </c>
      <c r="D144" s="245">
        <f t="shared" si="33"/>
        <v>100</v>
      </c>
      <c r="E144" s="245">
        <f t="shared" si="33"/>
        <v>97.169811320754718</v>
      </c>
      <c r="F144" s="245">
        <f t="shared" si="33"/>
        <v>100</v>
      </c>
      <c r="G144" s="245">
        <f t="shared" si="33"/>
        <v>95.26627218934911</v>
      </c>
      <c r="H144" s="245">
        <f t="shared" si="33"/>
        <v>29.268292682926827</v>
      </c>
      <c r="I144" s="45"/>
      <c r="J144" s="45"/>
      <c r="K144" s="45"/>
    </row>
    <row r="145" spans="1:11" s="35" customFormat="1" ht="13.5" thickBot="1">
      <c r="A145" s="239"/>
      <c r="B145" s="240"/>
      <c r="C145" s="240"/>
      <c r="D145" s="240"/>
      <c r="E145" s="240"/>
      <c r="F145" s="240"/>
      <c r="G145" s="240"/>
      <c r="H145" s="240"/>
      <c r="I145" s="45"/>
      <c r="J145" s="45"/>
      <c r="K145" s="45"/>
    </row>
    <row r="146" spans="1:11" s="35" customFormat="1" ht="13.5" thickBot="1">
      <c r="A146" s="246" t="s">
        <v>418</v>
      </c>
      <c r="B146" s="379">
        <v>45</v>
      </c>
      <c r="C146" s="379">
        <v>111</v>
      </c>
      <c r="D146" s="379">
        <v>47</v>
      </c>
      <c r="E146" s="379">
        <v>472</v>
      </c>
      <c r="F146" s="379">
        <v>18</v>
      </c>
      <c r="G146" s="378">
        <v>693</v>
      </c>
      <c r="H146" s="379">
        <v>179</v>
      </c>
      <c r="I146" s="45"/>
      <c r="J146" s="45"/>
      <c r="K146" s="45"/>
    </row>
    <row r="147" spans="1:11" s="35" customFormat="1" ht="13.5" thickBot="1">
      <c r="A147" s="243" t="s">
        <v>11</v>
      </c>
      <c r="B147" s="380">
        <v>24</v>
      </c>
      <c r="C147" s="380">
        <v>93</v>
      </c>
      <c r="D147" s="380">
        <v>43</v>
      </c>
      <c r="E147" s="380">
        <v>414</v>
      </c>
      <c r="F147" s="380">
        <v>16</v>
      </c>
      <c r="G147" s="378">
        <v>590</v>
      </c>
      <c r="H147" s="381">
        <v>153</v>
      </c>
      <c r="I147" s="45"/>
      <c r="J147" s="45"/>
      <c r="K147" s="45"/>
    </row>
    <row r="148" spans="1:11" s="35" customFormat="1" ht="13.5" thickBot="1">
      <c r="A148" s="244" t="s">
        <v>12</v>
      </c>
      <c r="B148" s="245">
        <f>IF(ISERR(B147/B146*100),0,B147/B146*100)</f>
        <v>53.333333333333336</v>
      </c>
      <c r="C148" s="245">
        <f t="shared" ref="C148:H148" si="34">IF(ISERR(C147/C146*100),0,C147/C146*100)</f>
        <v>83.78378378378379</v>
      </c>
      <c r="D148" s="245">
        <f t="shared" si="34"/>
        <v>91.489361702127653</v>
      </c>
      <c r="E148" s="245">
        <f t="shared" si="34"/>
        <v>87.711864406779654</v>
      </c>
      <c r="F148" s="245">
        <f t="shared" si="34"/>
        <v>88.888888888888886</v>
      </c>
      <c r="G148" s="245">
        <f t="shared" si="34"/>
        <v>85.137085137085137</v>
      </c>
      <c r="H148" s="245">
        <f t="shared" si="34"/>
        <v>85.47486033519553</v>
      </c>
      <c r="I148" s="45"/>
      <c r="J148" s="45"/>
      <c r="K148" s="45"/>
    </row>
    <row r="149" spans="1:11" s="35" customFormat="1" ht="13.5" thickBot="1">
      <c r="A149" s="239"/>
      <c r="B149" s="240"/>
      <c r="C149" s="240"/>
      <c r="D149" s="240"/>
      <c r="E149" s="240"/>
      <c r="F149" s="240"/>
      <c r="G149" s="240"/>
      <c r="H149" s="240"/>
      <c r="I149" s="45"/>
      <c r="J149" s="45"/>
      <c r="K149" s="45"/>
    </row>
    <row r="150" spans="1:11" s="35" customFormat="1" ht="13.5" thickBot="1">
      <c r="A150" s="246" t="s">
        <v>423</v>
      </c>
      <c r="B150" s="395">
        <v>104</v>
      </c>
      <c r="C150" s="395">
        <v>309</v>
      </c>
      <c r="D150" s="395">
        <v>98</v>
      </c>
      <c r="E150" s="395">
        <v>1255</v>
      </c>
      <c r="F150" s="395">
        <v>61</v>
      </c>
      <c r="G150" s="390">
        <v>1827</v>
      </c>
      <c r="H150" s="395">
        <v>457</v>
      </c>
      <c r="I150" s="45"/>
      <c r="J150" s="45"/>
      <c r="K150" s="45"/>
    </row>
    <row r="151" spans="1:11" s="35" customFormat="1" ht="13.5" thickBot="1">
      <c r="A151" s="243" t="s">
        <v>11</v>
      </c>
      <c r="B151" s="396">
        <v>62</v>
      </c>
      <c r="C151" s="396">
        <v>225</v>
      </c>
      <c r="D151" s="396">
        <v>92</v>
      </c>
      <c r="E151" s="396">
        <v>1107</v>
      </c>
      <c r="F151" s="396">
        <v>57</v>
      </c>
      <c r="G151" s="390">
        <v>1543</v>
      </c>
      <c r="H151" s="397">
        <v>410</v>
      </c>
      <c r="I151" s="45"/>
      <c r="J151" s="45"/>
      <c r="K151" s="45"/>
    </row>
    <row r="152" spans="1:11" s="35" customFormat="1" ht="13.5" thickBot="1">
      <c r="A152" s="244" t="s">
        <v>12</v>
      </c>
      <c r="B152" s="245">
        <f>IF(ISERR(B151/B150*100),0,B151/B150*100)</f>
        <v>59.615384615384613</v>
      </c>
      <c r="C152" s="245">
        <f t="shared" ref="C152:H152" si="35">IF(ISERR(C151/C150*100),0,C151/C150*100)</f>
        <v>72.815533980582529</v>
      </c>
      <c r="D152" s="245">
        <f t="shared" si="35"/>
        <v>93.877551020408163</v>
      </c>
      <c r="E152" s="245">
        <f t="shared" si="35"/>
        <v>88.207171314741046</v>
      </c>
      <c r="F152" s="245">
        <f t="shared" si="35"/>
        <v>93.442622950819683</v>
      </c>
      <c r="G152" s="245">
        <f t="shared" si="35"/>
        <v>84.455391351943078</v>
      </c>
      <c r="H152" s="245">
        <f t="shared" si="35"/>
        <v>89.715536105032825</v>
      </c>
      <c r="I152" s="45"/>
      <c r="J152" s="45"/>
      <c r="K152" s="45"/>
    </row>
    <row r="153" spans="1:11" s="35" customFormat="1" ht="13.5" thickBot="1">
      <c r="A153" s="239"/>
      <c r="B153" s="240"/>
      <c r="C153" s="240"/>
      <c r="D153" s="240"/>
      <c r="E153" s="240"/>
      <c r="F153" s="240"/>
      <c r="G153" s="240"/>
      <c r="H153" s="240"/>
      <c r="I153" s="45"/>
      <c r="J153" s="45"/>
      <c r="K153" s="45"/>
    </row>
    <row r="154" spans="1:11" s="35" customFormat="1" ht="13.5" thickBot="1">
      <c r="A154" s="246"/>
      <c r="B154" s="247"/>
      <c r="C154" s="247"/>
      <c r="D154" s="247"/>
      <c r="E154" s="247"/>
      <c r="F154" s="247"/>
      <c r="G154" s="242">
        <f>SUM(B154:F154)</f>
        <v>0</v>
      </c>
      <c r="H154" s="247"/>
      <c r="I154" s="45"/>
      <c r="J154" s="45"/>
      <c r="K154" s="45"/>
    </row>
    <row r="155" spans="1:11" s="35" customFormat="1" ht="13.5" thickBot="1">
      <c r="A155" s="243" t="s">
        <v>11</v>
      </c>
      <c r="B155" s="248"/>
      <c r="C155" s="248"/>
      <c r="D155" s="248"/>
      <c r="E155" s="248"/>
      <c r="F155" s="248"/>
      <c r="G155" s="242">
        <f>SUM(B155:F155)</f>
        <v>0</v>
      </c>
      <c r="H155" s="249"/>
      <c r="I155" s="45"/>
      <c r="J155" s="45"/>
      <c r="K155" s="45"/>
    </row>
    <row r="156" spans="1:11" s="35" customFormat="1" ht="13.5" thickBot="1">
      <c r="A156" s="244" t="s">
        <v>12</v>
      </c>
      <c r="B156" s="245">
        <f>IF(ISERR(B155/B154*100),0,B155/B154*100)</f>
        <v>0</v>
      </c>
      <c r="C156" s="245">
        <f t="shared" ref="C156:H156" si="36">IF(ISERR(C155/C154*100),0,C155/C154*100)</f>
        <v>0</v>
      </c>
      <c r="D156" s="245">
        <f t="shared" si="36"/>
        <v>0</v>
      </c>
      <c r="E156" s="245">
        <f t="shared" si="36"/>
        <v>0</v>
      </c>
      <c r="F156" s="245">
        <f t="shared" si="36"/>
        <v>0</v>
      </c>
      <c r="G156" s="245">
        <f t="shared" si="36"/>
        <v>0</v>
      </c>
      <c r="H156" s="245">
        <f t="shared" si="36"/>
        <v>0</v>
      </c>
      <c r="I156" s="45"/>
      <c r="J156" s="45"/>
      <c r="K156" s="45"/>
    </row>
    <row r="157" spans="1:11" s="35" customFormat="1" ht="13.5" thickBot="1">
      <c r="A157" s="239"/>
      <c r="B157" s="240"/>
      <c r="C157" s="240"/>
      <c r="D157" s="240"/>
      <c r="E157" s="240"/>
      <c r="F157" s="240"/>
      <c r="G157" s="240"/>
      <c r="H157" s="240"/>
      <c r="I157" s="45"/>
      <c r="J157" s="45"/>
      <c r="K157" s="45"/>
    </row>
    <row r="158" spans="1:11" s="35" customFormat="1" ht="13.5" thickBot="1">
      <c r="A158" s="246"/>
      <c r="B158" s="247"/>
      <c r="C158" s="247"/>
      <c r="D158" s="247"/>
      <c r="E158" s="247"/>
      <c r="F158" s="247"/>
      <c r="G158" s="242">
        <f>SUM(B158:F158)</f>
        <v>0</v>
      </c>
      <c r="H158" s="247"/>
      <c r="I158" s="45"/>
      <c r="J158" s="45"/>
      <c r="K158" s="45"/>
    </row>
    <row r="159" spans="1:11" s="35" customFormat="1" ht="13.5" thickBot="1">
      <c r="A159" s="243" t="s">
        <v>11</v>
      </c>
      <c r="B159" s="248"/>
      <c r="C159" s="248"/>
      <c r="D159" s="248"/>
      <c r="E159" s="248"/>
      <c r="F159" s="248"/>
      <c r="G159" s="242">
        <f>SUM(B159:F159)</f>
        <v>0</v>
      </c>
      <c r="H159" s="249"/>
      <c r="I159" s="45"/>
      <c r="J159" s="45"/>
      <c r="K159" s="45"/>
    </row>
    <row r="160" spans="1:11" s="35" customFormat="1" ht="13.5" thickBot="1">
      <c r="A160" s="244" t="s">
        <v>12</v>
      </c>
      <c r="B160" s="245">
        <f>IF(ISERR(B159/B158*100),0,B159/B158*100)</f>
        <v>0</v>
      </c>
      <c r="C160" s="245">
        <f t="shared" ref="C160:H160" si="37">IF(ISERR(C159/C158*100),0,C159/C158*100)</f>
        <v>0</v>
      </c>
      <c r="D160" s="245">
        <f t="shared" si="37"/>
        <v>0</v>
      </c>
      <c r="E160" s="245">
        <f t="shared" si="37"/>
        <v>0</v>
      </c>
      <c r="F160" s="245">
        <f t="shared" si="37"/>
        <v>0</v>
      </c>
      <c r="G160" s="245">
        <f t="shared" si="37"/>
        <v>0</v>
      </c>
      <c r="H160" s="245">
        <f t="shared" si="37"/>
        <v>0</v>
      </c>
      <c r="I160" s="45"/>
      <c r="J160" s="45"/>
      <c r="K160" s="45"/>
    </row>
    <row r="161" spans="1:11" s="35" customFormat="1" ht="13.5" thickBot="1">
      <c r="A161" s="239"/>
      <c r="B161" s="240"/>
      <c r="C161" s="240"/>
      <c r="D161" s="240"/>
      <c r="E161" s="240"/>
      <c r="F161" s="240"/>
      <c r="G161" s="240"/>
      <c r="H161" s="240"/>
      <c r="I161" s="45"/>
      <c r="J161" s="45"/>
      <c r="K161" s="45"/>
    </row>
    <row r="162" spans="1:11">
      <c r="A162" s="25" t="s">
        <v>13</v>
      </c>
      <c r="B162" s="26"/>
      <c r="C162" s="26"/>
      <c r="D162" s="26"/>
      <c r="E162" s="26"/>
      <c r="F162" s="26"/>
      <c r="G162" s="26"/>
      <c r="H162" s="26"/>
      <c r="I162" s="27"/>
      <c r="J162" s="27"/>
      <c r="K162" s="27"/>
    </row>
    <row r="163" spans="1:11" ht="18" customHeight="1">
      <c r="A163" s="236" t="s">
        <v>14</v>
      </c>
      <c r="B163" s="234"/>
      <c r="C163" s="234"/>
      <c r="D163" s="234"/>
      <c r="E163" s="234"/>
      <c r="F163" s="234"/>
      <c r="G163" s="234"/>
      <c r="H163" s="234"/>
      <c r="I163" s="233"/>
      <c r="J163" s="233"/>
      <c r="K163" s="233"/>
    </row>
    <row r="164" spans="1:11" ht="12.75" customHeight="1">
      <c r="A164" s="676" t="s">
        <v>15</v>
      </c>
      <c r="B164" s="676"/>
      <c r="C164" s="676"/>
      <c r="D164" s="676"/>
      <c r="E164" s="676"/>
      <c r="F164" s="676"/>
      <c r="G164" s="676"/>
      <c r="H164" s="676"/>
      <c r="I164" s="676"/>
      <c r="J164" s="53"/>
      <c r="K164" s="53"/>
    </row>
    <row r="165" spans="1:11" ht="12.75" customHeight="1">
      <c r="A165" s="676" t="s">
        <v>16</v>
      </c>
      <c r="B165" s="676"/>
      <c r="C165" s="676"/>
      <c r="D165" s="676"/>
      <c r="E165" s="676"/>
      <c r="F165" s="676"/>
      <c r="G165" s="676"/>
      <c r="H165" s="676"/>
      <c r="I165" s="676"/>
      <c r="J165" s="53"/>
      <c r="K165" s="53"/>
    </row>
    <row r="166" spans="1:11">
      <c r="A166" s="676" t="s">
        <v>433</v>
      </c>
      <c r="B166" s="676"/>
      <c r="C166" s="676"/>
      <c r="D166" s="676"/>
      <c r="E166" s="676"/>
      <c r="F166" s="676"/>
      <c r="G166" s="676"/>
      <c r="H166" s="676"/>
      <c r="I166" s="676"/>
      <c r="J166" s="676"/>
      <c r="K166" s="676"/>
    </row>
    <row r="167" spans="1:11">
      <c r="A167" s="676" t="s">
        <v>465</v>
      </c>
      <c r="B167" s="676"/>
      <c r="C167" s="676"/>
      <c r="D167" s="676"/>
      <c r="E167" s="676"/>
      <c r="F167" s="676"/>
      <c r="G167" s="676"/>
      <c r="H167" s="676"/>
      <c r="I167" s="676"/>
      <c r="J167" s="676"/>
      <c r="K167" s="29"/>
    </row>
    <row r="168" spans="1:11">
      <c r="A168" s="693"/>
      <c r="B168" s="693"/>
      <c r="C168" s="693"/>
      <c r="D168" s="693"/>
      <c r="E168" s="693"/>
      <c r="F168" s="693"/>
      <c r="G168" s="693"/>
      <c r="H168" s="693"/>
      <c r="I168" s="693"/>
    </row>
    <row r="169" spans="1:11">
      <c r="A169" s="693"/>
      <c r="B169" s="693"/>
      <c r="C169" s="693"/>
      <c r="D169" s="693"/>
      <c r="E169" s="693"/>
      <c r="F169" s="693"/>
      <c r="G169" s="693"/>
      <c r="H169" s="693"/>
      <c r="I169" s="693"/>
    </row>
    <row r="170" spans="1:11">
      <c r="A170" s="693"/>
      <c r="B170" s="693"/>
      <c r="C170" s="693"/>
      <c r="D170" s="693"/>
      <c r="E170" s="693"/>
      <c r="F170" s="693"/>
      <c r="G170" s="693"/>
      <c r="H170" s="693"/>
      <c r="I170" s="693"/>
    </row>
    <row r="171" spans="1:11" ht="15.75">
      <c r="A171" s="31"/>
      <c r="B171" s="30"/>
      <c r="C171" s="30"/>
      <c r="D171" s="30"/>
      <c r="E171" s="30"/>
      <c r="F171" s="30"/>
      <c r="G171" s="30"/>
      <c r="H171" s="30"/>
      <c r="I171" s="30"/>
    </row>
    <row r="172" spans="1:11">
      <c r="A172" s="30"/>
      <c r="B172" s="30"/>
      <c r="C172" s="30"/>
      <c r="D172" s="30"/>
      <c r="E172" s="30"/>
      <c r="F172" s="30"/>
      <c r="G172" s="30"/>
      <c r="H172" s="30"/>
      <c r="I172" s="30"/>
    </row>
    <row r="173" spans="1:11">
      <c r="A173" s="30"/>
      <c r="B173" s="30"/>
      <c r="C173" s="30"/>
      <c r="D173" s="30"/>
      <c r="E173" s="30"/>
      <c r="F173" s="30"/>
      <c r="G173" s="30"/>
      <c r="H173" s="30"/>
      <c r="I173" s="30"/>
    </row>
  </sheetData>
  <mergeCells count="9">
    <mergeCell ref="A9:H9"/>
    <mergeCell ref="B10:C10"/>
    <mergeCell ref="A169:I169"/>
    <mergeCell ref="A170:I170"/>
    <mergeCell ref="A164:I164"/>
    <mergeCell ref="A165:I165"/>
    <mergeCell ref="A166:K166"/>
    <mergeCell ref="A167:J167"/>
    <mergeCell ref="A168:I168"/>
  </mergeCells>
  <dataValidations count="1">
    <dataValidation operator="greaterThan" allowBlank="1" showInputMessage="1" showErrorMessage="1" sqref="B10:C10"/>
  </dataValidations>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LISTAS!$C$1:$C$367</xm:f>
          </x14:formula1>
          <xm:sqref>A18 A22 A26 A30 A34 A38 A42 A46 A50 A54 A58 A62 A66 A70 A74 A78 A82 A86 A90 A94 A98 A102 A106 A110 A114 A118 A122 A126 A130 A134 A138 A142 A146 A150 A154 A158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1"/>
  <sheetViews>
    <sheetView workbookViewId="0">
      <selection activeCell="A5" sqref="A5"/>
    </sheetView>
  </sheetViews>
  <sheetFormatPr defaultRowHeight="12.75"/>
  <cols>
    <col min="1" max="1" width="46.42578125" style="33" customWidth="1"/>
    <col min="2" max="2" width="11.85546875" style="34" customWidth="1"/>
    <col min="3" max="8" width="10.85546875" style="34" customWidth="1"/>
    <col min="9" max="16384" width="9.140625" style="33"/>
  </cols>
  <sheetData>
    <row r="1" spans="1:11" s="398" customFormat="1">
      <c r="B1" s="382"/>
      <c r="C1" s="382"/>
      <c r="D1" s="382"/>
      <c r="E1" s="382"/>
      <c r="F1" s="382"/>
      <c r="G1" s="382"/>
      <c r="H1" s="382"/>
    </row>
    <row r="2" spans="1:11" s="398" customFormat="1" ht="15.75">
      <c r="A2" s="674" t="s">
        <v>475</v>
      </c>
      <c r="B2" s="382"/>
      <c r="C2" s="382"/>
      <c r="D2" s="382"/>
      <c r="E2" s="382"/>
      <c r="F2" s="382"/>
      <c r="G2" s="382"/>
      <c r="H2" s="382"/>
    </row>
    <row r="3" spans="1:11" s="398" customFormat="1" ht="15.75">
      <c r="A3" s="674" t="s">
        <v>476</v>
      </c>
      <c r="B3" s="382"/>
      <c r="C3" s="382"/>
      <c r="D3" s="382"/>
      <c r="E3" s="382"/>
      <c r="F3" s="382"/>
      <c r="G3" s="382"/>
      <c r="H3" s="382"/>
    </row>
    <row r="4" spans="1:11" s="398" customFormat="1" ht="15.75">
      <c r="A4" s="674" t="s">
        <v>477</v>
      </c>
      <c r="B4" s="382"/>
      <c r="C4" s="382"/>
      <c r="D4" s="382"/>
      <c r="E4" s="382"/>
      <c r="F4" s="382"/>
      <c r="G4" s="382"/>
      <c r="H4" s="382"/>
    </row>
    <row r="5" spans="1:11" s="398" customFormat="1" ht="15.75">
      <c r="A5" s="675" t="s">
        <v>478</v>
      </c>
      <c r="B5" s="382"/>
      <c r="C5" s="382"/>
      <c r="D5" s="382"/>
      <c r="E5" s="382"/>
      <c r="F5" s="382"/>
      <c r="G5" s="382"/>
      <c r="H5" s="382"/>
    </row>
    <row r="6" spans="1:11" s="398" customFormat="1">
      <c r="B6" s="382"/>
      <c r="C6" s="382"/>
      <c r="D6" s="382"/>
      <c r="E6" s="382"/>
      <c r="F6" s="382"/>
      <c r="G6" s="382"/>
      <c r="H6" s="382"/>
    </row>
    <row r="7" spans="1:11" s="398" customFormat="1">
      <c r="B7" s="382"/>
      <c r="C7" s="382"/>
      <c r="D7" s="382"/>
      <c r="E7" s="382"/>
      <c r="F7" s="382"/>
      <c r="G7" s="382"/>
      <c r="H7" s="382"/>
    </row>
    <row r="8" spans="1:11" s="398" customFormat="1">
      <c r="B8" s="382"/>
      <c r="C8" s="382"/>
      <c r="D8" s="382"/>
      <c r="E8" s="382"/>
      <c r="F8" s="382"/>
      <c r="G8" s="382"/>
      <c r="H8" s="382"/>
    </row>
    <row r="9" spans="1:11" s="398" customFormat="1">
      <c r="A9" s="694" t="s">
        <v>4</v>
      </c>
      <c r="B9" s="694"/>
      <c r="C9" s="694"/>
      <c r="D9" s="694"/>
      <c r="E9" s="694"/>
      <c r="F9" s="694"/>
      <c r="G9" s="694"/>
      <c r="H9" s="694"/>
    </row>
    <row r="10" spans="1:11" s="398" customFormat="1">
      <c r="A10" s="384" t="s">
        <v>0</v>
      </c>
      <c r="B10" s="695" t="s">
        <v>456</v>
      </c>
      <c r="C10" s="695"/>
      <c r="D10" s="384"/>
      <c r="E10" s="384"/>
      <c r="F10" s="384"/>
      <c r="G10" s="384"/>
      <c r="H10" s="384"/>
    </row>
    <row r="11" spans="1:11" ht="13.5" thickBot="1">
      <c r="A11" s="673" t="s">
        <v>472</v>
      </c>
      <c r="B11" s="383"/>
      <c r="C11" s="383"/>
      <c r="D11" s="383"/>
      <c r="E11" s="383"/>
      <c r="F11" s="383"/>
      <c r="G11" s="383"/>
      <c r="H11" s="383"/>
      <c r="I11" s="398"/>
      <c r="J11" s="398"/>
      <c r="K11" s="398"/>
    </row>
    <row r="12" spans="1:11" s="35" customFormat="1" ht="18.75" customHeight="1" thickBot="1">
      <c r="A12" s="385" t="s">
        <v>5</v>
      </c>
      <c r="B12" s="386" t="s">
        <v>6</v>
      </c>
      <c r="C12" s="386" t="s">
        <v>3</v>
      </c>
      <c r="D12" s="386" t="s">
        <v>7</v>
      </c>
      <c r="E12" s="386" t="s">
        <v>8</v>
      </c>
      <c r="F12" s="386" t="s">
        <v>9</v>
      </c>
      <c r="G12" s="386" t="s">
        <v>2</v>
      </c>
      <c r="H12" s="386" t="s">
        <v>10</v>
      </c>
      <c r="I12" s="399"/>
      <c r="J12" s="399"/>
      <c r="K12" s="399"/>
    </row>
    <row r="13" spans="1:11" s="35" customFormat="1" ht="13.5" thickBot="1">
      <c r="A13" s="387"/>
      <c r="B13" s="388"/>
      <c r="C13" s="388"/>
      <c r="D13" s="388"/>
      <c r="E13" s="388"/>
      <c r="F13" s="388"/>
      <c r="G13" s="388"/>
      <c r="H13" s="388"/>
      <c r="I13" s="399"/>
      <c r="J13" s="399"/>
      <c r="K13" s="399"/>
    </row>
    <row r="14" spans="1:11" s="35" customFormat="1" ht="13.5" thickBot="1">
      <c r="A14" s="389" t="e">
        <f>#REF!</f>
        <v>#REF!</v>
      </c>
      <c r="B14" s="390">
        <f>B18+B22+B26+B30+B34+B38+B42+B46+B54+B58+B62+B66+B70+B78+B82+B86+B90+B94+B98+B102+B106+B110+B114+B118+B122+B126+B130+B134+B138+B142+B146+B150+B154+B158+B162+B166+B50+B74</f>
        <v>1124</v>
      </c>
      <c r="C14" s="666">
        <f t="shared" ref="C14:H14" si="0">C18+C22+C26+C30+C34+C38+C42+C46+C54+C58+C62+C66+C70+C78+C82+C86+C90+C94+C98+C102+C106+C110+C114+C118+C122+C126+C130+C134+C138+C142+C146+C150+C154+C158+C162+C166+C50+C74</f>
        <v>4171</v>
      </c>
      <c r="D14" s="666">
        <f t="shared" si="0"/>
        <v>1849</v>
      </c>
      <c r="E14" s="666">
        <f t="shared" si="0"/>
        <v>17734</v>
      </c>
      <c r="F14" s="666">
        <f t="shared" si="0"/>
        <v>1317</v>
      </c>
      <c r="G14" s="666">
        <f t="shared" si="0"/>
        <v>26195</v>
      </c>
      <c r="H14" s="666">
        <f t="shared" si="0"/>
        <v>6895</v>
      </c>
      <c r="I14" s="399"/>
      <c r="J14" s="399"/>
      <c r="K14" s="399"/>
    </row>
    <row r="15" spans="1:11" s="35" customFormat="1" ht="13.5" thickBot="1">
      <c r="A15" s="391" t="s">
        <v>11</v>
      </c>
      <c r="B15" s="666">
        <f>B19+B23+B27+B31+B35+B39+B43+B47+B55+B59+B63+B67+B71+B79+B83+B87+B91+B95+B99+B103+B107+B111+B115+B119+B123+B127+B131+B135+B139+B143+B147+B151+B155+B159+B163+B167+B51+B75</f>
        <v>554</v>
      </c>
      <c r="C15" s="666">
        <f t="shared" ref="C15:H15" si="1">C19+C23+C27+C31+C35+C39+C43+C47+C55+C59+C63+C67+C71+C79+C83+C87+C91+C95+C99+C103+C107+C111+C115+C119+C123+C127+C131+C135+C139+C143+C147+C151+C155+C159+C163+C167+C51+C75</f>
        <v>3059</v>
      </c>
      <c r="D15" s="666">
        <f t="shared" si="1"/>
        <v>1717</v>
      </c>
      <c r="E15" s="666">
        <f t="shared" si="1"/>
        <v>15556</v>
      </c>
      <c r="F15" s="666">
        <f t="shared" si="1"/>
        <v>1057</v>
      </c>
      <c r="G15" s="666">
        <f t="shared" si="1"/>
        <v>21943</v>
      </c>
      <c r="H15" s="666">
        <f t="shared" si="1"/>
        <v>6355</v>
      </c>
      <c r="I15" s="399"/>
      <c r="J15" s="399"/>
      <c r="K15" s="399"/>
    </row>
    <row r="16" spans="1:11" s="35" customFormat="1" ht="13.5" thickBot="1">
      <c r="A16" s="392" t="s">
        <v>12</v>
      </c>
      <c r="B16" s="393">
        <f>IF(ISERR(B15/B14*100),0,B15/B14*100)</f>
        <v>49.288256227758012</v>
      </c>
      <c r="C16" s="393">
        <f t="shared" ref="C16:H16" si="2">IF(ISERR(C15/C14*100),0,C15/C14*100)</f>
        <v>73.33972668424839</v>
      </c>
      <c r="D16" s="393">
        <f t="shared" si="2"/>
        <v>92.861005949161708</v>
      </c>
      <c r="E16" s="393">
        <f t="shared" si="2"/>
        <v>87.718506823051769</v>
      </c>
      <c r="F16" s="393">
        <f t="shared" si="2"/>
        <v>80.258162490508738</v>
      </c>
      <c r="G16" s="393">
        <f t="shared" si="2"/>
        <v>83.767894636380987</v>
      </c>
      <c r="H16" s="393">
        <f t="shared" si="2"/>
        <v>92.168237853517041</v>
      </c>
      <c r="I16" s="399"/>
      <c r="J16" s="399"/>
      <c r="K16" s="399"/>
    </row>
    <row r="17" spans="1:11" s="35" customFormat="1" ht="13.5" thickBot="1">
      <c r="A17" s="387"/>
      <c r="B17" s="388"/>
      <c r="C17" s="388"/>
      <c r="D17" s="388"/>
      <c r="E17" s="388"/>
      <c r="F17" s="388"/>
      <c r="G17" s="388"/>
      <c r="H17" s="388"/>
      <c r="I17" s="399"/>
      <c r="J17" s="399"/>
      <c r="K17" s="399"/>
    </row>
    <row r="18" spans="1:11" s="35" customFormat="1" ht="13.5" thickBot="1">
      <c r="A18" s="394" t="s">
        <v>41</v>
      </c>
      <c r="B18" s="401">
        <v>21</v>
      </c>
      <c r="C18" s="401">
        <v>71</v>
      </c>
      <c r="D18" s="401">
        <v>32</v>
      </c>
      <c r="E18" s="401">
        <v>213</v>
      </c>
      <c r="F18" s="401">
        <v>19</v>
      </c>
      <c r="G18" s="400">
        <v>356</v>
      </c>
      <c r="H18" s="401">
        <v>82</v>
      </c>
      <c r="I18" s="399"/>
      <c r="J18" s="399"/>
      <c r="K18" s="399"/>
    </row>
    <row r="19" spans="1:11" s="35" customFormat="1" ht="13.5" thickBot="1">
      <c r="A19" s="391" t="s">
        <v>11</v>
      </c>
      <c r="B19" s="402">
        <v>10</v>
      </c>
      <c r="C19" s="402">
        <v>51</v>
      </c>
      <c r="D19" s="402">
        <v>31</v>
      </c>
      <c r="E19" s="402">
        <v>191</v>
      </c>
      <c r="F19" s="402">
        <v>13</v>
      </c>
      <c r="G19" s="400">
        <v>296</v>
      </c>
      <c r="H19" s="403">
        <v>72</v>
      </c>
      <c r="I19" s="399"/>
      <c r="J19" s="399"/>
      <c r="K19" s="399"/>
    </row>
    <row r="20" spans="1:11" s="35" customFormat="1" ht="13.5" thickBot="1">
      <c r="A20" s="392" t="s">
        <v>12</v>
      </c>
      <c r="B20" s="393">
        <f>IF(ISERR(B19/B18*100),0,B19/B18*100)</f>
        <v>47.619047619047613</v>
      </c>
      <c r="C20" s="393">
        <f t="shared" ref="C20:H20" si="3">IF(ISERR(C19/C18*100),0,C19/C18*100)</f>
        <v>71.83098591549296</v>
      </c>
      <c r="D20" s="393">
        <f t="shared" si="3"/>
        <v>96.875</v>
      </c>
      <c r="E20" s="393">
        <f t="shared" si="3"/>
        <v>89.671361502347409</v>
      </c>
      <c r="F20" s="393">
        <f t="shared" si="3"/>
        <v>68.421052631578945</v>
      </c>
      <c r="G20" s="393">
        <f t="shared" si="3"/>
        <v>83.146067415730343</v>
      </c>
      <c r="H20" s="393">
        <f t="shared" si="3"/>
        <v>87.804878048780495</v>
      </c>
      <c r="I20" s="399"/>
      <c r="J20" s="399"/>
      <c r="K20" s="399"/>
    </row>
    <row r="21" spans="1:11" s="35" customFormat="1" ht="10.5" customHeight="1" thickBot="1">
      <c r="A21" s="387"/>
      <c r="B21" s="388"/>
      <c r="C21" s="388"/>
      <c r="D21" s="388"/>
      <c r="E21" s="388"/>
      <c r="F21" s="388"/>
      <c r="G21" s="388"/>
      <c r="H21" s="388"/>
      <c r="I21" s="399"/>
      <c r="J21" s="399"/>
      <c r="K21" s="399"/>
    </row>
    <row r="22" spans="1:11" s="35" customFormat="1" ht="15.75" customHeight="1" thickBot="1">
      <c r="A22" s="394" t="s">
        <v>60</v>
      </c>
      <c r="B22" s="449">
        <v>4</v>
      </c>
      <c r="C22" s="449">
        <v>18</v>
      </c>
      <c r="D22" s="449">
        <v>9</v>
      </c>
      <c r="E22" s="449">
        <v>91</v>
      </c>
      <c r="F22" s="449">
        <v>4</v>
      </c>
      <c r="G22" s="448">
        <v>126</v>
      </c>
      <c r="H22" s="449">
        <v>29</v>
      </c>
      <c r="I22" s="399"/>
      <c r="J22" s="399"/>
      <c r="K22" s="399"/>
    </row>
    <row r="23" spans="1:11" s="35" customFormat="1" ht="15.75" customHeight="1" thickBot="1">
      <c r="A23" s="391" t="s">
        <v>11</v>
      </c>
      <c r="B23" s="450">
        <v>0</v>
      </c>
      <c r="C23" s="450">
        <v>15</v>
      </c>
      <c r="D23" s="450">
        <v>9</v>
      </c>
      <c r="E23" s="450">
        <v>90</v>
      </c>
      <c r="F23" s="450">
        <v>4</v>
      </c>
      <c r="G23" s="448">
        <v>118</v>
      </c>
      <c r="H23" s="451">
        <v>27</v>
      </c>
      <c r="I23" s="399"/>
      <c r="J23" s="399"/>
      <c r="K23" s="399"/>
    </row>
    <row r="24" spans="1:11" s="35" customFormat="1" ht="13.5" thickBot="1">
      <c r="A24" s="392" t="s">
        <v>12</v>
      </c>
      <c r="B24" s="393">
        <f>IF(ISERR(B23/B22*100),0,B23/B22*100)</f>
        <v>0</v>
      </c>
      <c r="C24" s="393">
        <f t="shared" ref="C24:H24" si="4">IF(ISERR(C23/C22*100),0,C23/C22*100)</f>
        <v>83.333333333333343</v>
      </c>
      <c r="D24" s="393">
        <f t="shared" si="4"/>
        <v>100</v>
      </c>
      <c r="E24" s="393">
        <f t="shared" si="4"/>
        <v>98.901098901098905</v>
      </c>
      <c r="F24" s="393">
        <f t="shared" si="4"/>
        <v>100</v>
      </c>
      <c r="G24" s="393">
        <f t="shared" si="4"/>
        <v>93.650793650793645</v>
      </c>
      <c r="H24" s="393">
        <f t="shared" si="4"/>
        <v>93.103448275862064</v>
      </c>
      <c r="I24" s="399"/>
      <c r="J24" s="399"/>
      <c r="K24" s="399"/>
    </row>
    <row r="25" spans="1:11" s="35" customFormat="1" ht="10.5" customHeight="1" thickBot="1">
      <c r="A25" s="387"/>
      <c r="B25" s="388"/>
      <c r="C25" s="388"/>
      <c r="D25" s="388"/>
      <c r="E25" s="388"/>
      <c r="F25" s="388"/>
      <c r="G25" s="388"/>
      <c r="H25" s="388"/>
      <c r="I25" s="399"/>
      <c r="J25" s="399"/>
      <c r="K25" s="399"/>
    </row>
    <row r="26" spans="1:11" s="35" customFormat="1" ht="13.5" thickBot="1">
      <c r="A26" s="394" t="s">
        <v>84</v>
      </c>
      <c r="B26" s="405">
        <v>16</v>
      </c>
      <c r="C26" s="405">
        <v>31</v>
      </c>
      <c r="D26" s="405">
        <v>16</v>
      </c>
      <c r="E26" s="405">
        <v>151</v>
      </c>
      <c r="F26" s="405">
        <v>12</v>
      </c>
      <c r="G26" s="404">
        <v>226</v>
      </c>
      <c r="H26" s="405">
        <v>57</v>
      </c>
      <c r="I26" s="399"/>
      <c r="J26" s="399"/>
      <c r="K26" s="399"/>
    </row>
    <row r="27" spans="1:11" s="35" customFormat="1" ht="13.5" thickBot="1">
      <c r="A27" s="391" t="s">
        <v>11</v>
      </c>
      <c r="B27" s="406">
        <v>11</v>
      </c>
      <c r="C27" s="406">
        <v>15</v>
      </c>
      <c r="D27" s="406">
        <v>16</v>
      </c>
      <c r="E27" s="406">
        <v>141</v>
      </c>
      <c r="F27" s="406">
        <v>12</v>
      </c>
      <c r="G27" s="404">
        <v>195</v>
      </c>
      <c r="H27" s="407">
        <v>57</v>
      </c>
      <c r="I27" s="399"/>
      <c r="J27" s="399"/>
      <c r="K27" s="399"/>
    </row>
    <row r="28" spans="1:11" s="35" customFormat="1" ht="13.5" thickBot="1">
      <c r="A28" s="392" t="s">
        <v>12</v>
      </c>
      <c r="B28" s="393">
        <f>IF(ISERR(B27/B26*100),0,B27/B26*100)</f>
        <v>68.75</v>
      </c>
      <c r="C28" s="393">
        <f t="shared" ref="C28:H28" si="5">IF(ISERR(C27/C26*100),0,C27/C26*100)</f>
        <v>48.387096774193552</v>
      </c>
      <c r="D28" s="393">
        <f t="shared" si="5"/>
        <v>100</v>
      </c>
      <c r="E28" s="393">
        <f t="shared" si="5"/>
        <v>93.377483443708613</v>
      </c>
      <c r="F28" s="393">
        <f t="shared" si="5"/>
        <v>100</v>
      </c>
      <c r="G28" s="393">
        <f t="shared" si="5"/>
        <v>86.283185840707972</v>
      </c>
      <c r="H28" s="393">
        <f t="shared" si="5"/>
        <v>100</v>
      </c>
      <c r="I28" s="399"/>
      <c r="J28" s="399"/>
      <c r="K28" s="399"/>
    </row>
    <row r="29" spans="1:11" s="35" customFormat="1" ht="10.5" customHeight="1" thickBot="1">
      <c r="A29" s="387"/>
      <c r="B29" s="388"/>
      <c r="C29" s="388"/>
      <c r="D29" s="388"/>
      <c r="E29" s="388"/>
      <c r="F29" s="388"/>
      <c r="G29" s="388"/>
      <c r="H29" s="388"/>
      <c r="I29" s="399"/>
      <c r="J29" s="399"/>
      <c r="K29" s="399"/>
    </row>
    <row r="30" spans="1:11" s="35" customFormat="1" ht="13.5" thickBot="1">
      <c r="A30" s="394" t="s">
        <v>109</v>
      </c>
      <c r="B30" s="409">
        <v>24</v>
      </c>
      <c r="C30" s="409">
        <v>116</v>
      </c>
      <c r="D30" s="409">
        <v>56</v>
      </c>
      <c r="E30" s="409">
        <v>526</v>
      </c>
      <c r="F30" s="409">
        <v>56</v>
      </c>
      <c r="G30" s="408">
        <v>778</v>
      </c>
      <c r="H30" s="409">
        <v>203</v>
      </c>
      <c r="I30" s="399"/>
      <c r="J30" s="399"/>
      <c r="K30" s="399"/>
    </row>
    <row r="31" spans="1:11" s="35" customFormat="1" ht="13.5" thickBot="1">
      <c r="A31" s="391" t="s">
        <v>11</v>
      </c>
      <c r="B31" s="410">
        <v>8</v>
      </c>
      <c r="C31" s="410">
        <v>99</v>
      </c>
      <c r="D31" s="410">
        <v>55</v>
      </c>
      <c r="E31" s="410">
        <v>433</v>
      </c>
      <c r="F31" s="410">
        <v>56</v>
      </c>
      <c r="G31" s="408">
        <v>651</v>
      </c>
      <c r="H31" s="411">
        <v>196</v>
      </c>
      <c r="I31" s="399"/>
      <c r="J31" s="399"/>
      <c r="K31" s="399"/>
    </row>
    <row r="32" spans="1:11" s="35" customFormat="1" ht="13.5" thickBot="1">
      <c r="A32" s="392" t="s">
        <v>12</v>
      </c>
      <c r="B32" s="393">
        <f>IF(ISERR(B31/B30*100),0,B31/B30*100)</f>
        <v>33.333333333333329</v>
      </c>
      <c r="C32" s="393">
        <f t="shared" ref="C32:H32" si="6">IF(ISERR(C31/C30*100),0,C31/C30*100)</f>
        <v>85.34482758620689</v>
      </c>
      <c r="D32" s="393">
        <f t="shared" si="6"/>
        <v>98.214285714285708</v>
      </c>
      <c r="E32" s="393">
        <f t="shared" si="6"/>
        <v>82.319391634980988</v>
      </c>
      <c r="F32" s="393">
        <f t="shared" si="6"/>
        <v>100</v>
      </c>
      <c r="G32" s="393">
        <f t="shared" si="6"/>
        <v>83.676092544987142</v>
      </c>
      <c r="H32" s="393">
        <f t="shared" si="6"/>
        <v>96.551724137931032</v>
      </c>
      <c r="I32" s="399"/>
      <c r="J32" s="399"/>
      <c r="K32" s="399"/>
    </row>
    <row r="33" spans="1:11" ht="10.5" customHeight="1" thickBot="1">
      <c r="A33" s="387"/>
      <c r="B33" s="388"/>
      <c r="C33" s="388"/>
      <c r="D33" s="388"/>
      <c r="E33" s="388"/>
      <c r="F33" s="388"/>
      <c r="G33" s="388"/>
      <c r="H33" s="388"/>
      <c r="I33" s="398"/>
      <c r="J33" s="398"/>
      <c r="K33" s="398"/>
    </row>
    <row r="34" spans="1:11" s="35" customFormat="1" ht="13.5" thickBot="1">
      <c r="A34" s="394" t="s">
        <v>178</v>
      </c>
      <c r="B34" s="441">
        <v>12</v>
      </c>
      <c r="C34" s="441">
        <v>43</v>
      </c>
      <c r="D34" s="441">
        <v>15</v>
      </c>
      <c r="E34" s="441">
        <v>141</v>
      </c>
      <c r="F34" s="441">
        <v>14</v>
      </c>
      <c r="G34" s="440">
        <v>225</v>
      </c>
      <c r="H34" s="441">
        <v>58</v>
      </c>
      <c r="I34" s="399"/>
      <c r="J34" s="399"/>
      <c r="K34" s="399"/>
    </row>
    <row r="35" spans="1:11" s="35" customFormat="1" ht="13.5" thickBot="1">
      <c r="A35" s="391" t="s">
        <v>11</v>
      </c>
      <c r="B35" s="442">
        <v>0</v>
      </c>
      <c r="C35" s="442">
        <v>39</v>
      </c>
      <c r="D35" s="442">
        <v>10</v>
      </c>
      <c r="E35" s="442">
        <v>138</v>
      </c>
      <c r="F35" s="442">
        <v>14</v>
      </c>
      <c r="G35" s="440">
        <v>201</v>
      </c>
      <c r="H35" s="443">
        <v>58</v>
      </c>
      <c r="I35" s="399"/>
      <c r="J35" s="399"/>
      <c r="K35" s="399"/>
    </row>
    <row r="36" spans="1:11" s="35" customFormat="1" ht="13.5" thickBot="1">
      <c r="A36" s="392" t="s">
        <v>12</v>
      </c>
      <c r="B36" s="393">
        <f>IF(ISERR(B35/B34*100),0,B35/B34*100)</f>
        <v>0</v>
      </c>
      <c r="C36" s="393">
        <f t="shared" ref="C36:H36" si="7">IF(ISERR(C35/C34*100),0,C35/C34*100)</f>
        <v>90.697674418604649</v>
      </c>
      <c r="D36" s="393">
        <f t="shared" si="7"/>
        <v>66.666666666666657</v>
      </c>
      <c r="E36" s="393">
        <f t="shared" si="7"/>
        <v>97.872340425531917</v>
      </c>
      <c r="F36" s="393">
        <f t="shared" si="7"/>
        <v>100</v>
      </c>
      <c r="G36" s="393">
        <f t="shared" si="7"/>
        <v>89.333333333333329</v>
      </c>
      <c r="H36" s="393">
        <f t="shared" si="7"/>
        <v>100</v>
      </c>
      <c r="I36" s="399"/>
      <c r="J36" s="399"/>
      <c r="K36" s="399"/>
    </row>
    <row r="37" spans="1:11" ht="10.5" customHeight="1" thickBot="1">
      <c r="A37" s="387"/>
      <c r="B37" s="388"/>
      <c r="C37" s="388"/>
      <c r="D37" s="388"/>
      <c r="E37" s="388"/>
      <c r="F37" s="388"/>
      <c r="G37" s="388"/>
      <c r="H37" s="388"/>
      <c r="I37" s="398"/>
      <c r="J37" s="398"/>
      <c r="K37" s="398"/>
    </row>
    <row r="38" spans="1:11" s="35" customFormat="1" ht="13.5" thickBot="1">
      <c r="A38" s="389"/>
      <c r="B38" s="453">
        <v>30</v>
      </c>
      <c r="C38" s="453">
        <v>115</v>
      </c>
      <c r="D38" s="453">
        <v>44</v>
      </c>
      <c r="E38" s="453">
        <v>476</v>
      </c>
      <c r="F38" s="453">
        <v>46</v>
      </c>
      <c r="G38" s="452">
        <v>711</v>
      </c>
      <c r="H38" s="453">
        <v>180</v>
      </c>
      <c r="I38" s="399"/>
      <c r="J38" s="399"/>
      <c r="K38" s="399"/>
    </row>
    <row r="39" spans="1:11" s="35" customFormat="1" ht="13.5" thickBot="1">
      <c r="A39" s="391" t="s">
        <v>449</v>
      </c>
      <c r="B39" s="454">
        <v>23</v>
      </c>
      <c r="C39" s="454">
        <v>88</v>
      </c>
      <c r="D39" s="454">
        <v>44</v>
      </c>
      <c r="E39" s="454">
        <v>476</v>
      </c>
      <c r="F39" s="454">
        <v>46</v>
      </c>
      <c r="G39" s="452">
        <v>677</v>
      </c>
      <c r="H39" s="455">
        <v>180</v>
      </c>
      <c r="I39" s="399"/>
      <c r="J39" s="399"/>
      <c r="K39" s="399"/>
    </row>
    <row r="40" spans="1:11" s="35" customFormat="1" ht="13.5" thickBot="1">
      <c r="A40" s="392" t="s">
        <v>12</v>
      </c>
      <c r="B40" s="393">
        <f>IF(ISERR(B39/B38*100),0,B39/B38*100)</f>
        <v>76.666666666666671</v>
      </c>
      <c r="C40" s="393">
        <f t="shared" ref="C40:H40" si="8">IF(ISERR(C39/C38*100),0,C39/C38*100)</f>
        <v>76.521739130434781</v>
      </c>
      <c r="D40" s="393">
        <f t="shared" si="8"/>
        <v>100</v>
      </c>
      <c r="E40" s="393">
        <f t="shared" si="8"/>
        <v>100</v>
      </c>
      <c r="F40" s="393">
        <f t="shared" si="8"/>
        <v>100</v>
      </c>
      <c r="G40" s="393">
        <f t="shared" si="8"/>
        <v>95.218002812939517</v>
      </c>
      <c r="H40" s="393">
        <f t="shared" si="8"/>
        <v>100</v>
      </c>
      <c r="I40" s="399"/>
      <c r="J40" s="399"/>
      <c r="K40" s="399"/>
    </row>
    <row r="41" spans="1:11" s="35" customFormat="1" ht="13.5" thickBot="1">
      <c r="A41" s="387"/>
      <c r="B41" s="388"/>
      <c r="C41" s="388"/>
      <c r="D41" s="388"/>
      <c r="E41" s="388"/>
      <c r="F41" s="388"/>
      <c r="G41" s="388"/>
      <c r="H41" s="388"/>
      <c r="I41" s="399"/>
      <c r="J41" s="399"/>
      <c r="K41" s="399"/>
    </row>
    <row r="42" spans="1:11" s="35" customFormat="1" ht="13.5" thickBot="1">
      <c r="A42" s="394" t="s">
        <v>211</v>
      </c>
      <c r="B42" s="413">
        <v>18</v>
      </c>
      <c r="C42" s="413">
        <v>81</v>
      </c>
      <c r="D42" s="413">
        <v>31</v>
      </c>
      <c r="E42" s="413">
        <v>345</v>
      </c>
      <c r="F42" s="413">
        <v>24</v>
      </c>
      <c r="G42" s="412">
        <v>499</v>
      </c>
      <c r="H42" s="413">
        <v>141</v>
      </c>
      <c r="I42" s="399"/>
      <c r="J42" s="399"/>
      <c r="K42" s="399"/>
    </row>
    <row r="43" spans="1:11" s="35" customFormat="1" ht="13.5" thickBot="1">
      <c r="A43" s="391" t="s">
        <v>11</v>
      </c>
      <c r="B43" s="414">
        <v>10</v>
      </c>
      <c r="C43" s="414">
        <v>71</v>
      </c>
      <c r="D43" s="414">
        <v>31</v>
      </c>
      <c r="E43" s="414">
        <v>330</v>
      </c>
      <c r="F43" s="414">
        <v>21</v>
      </c>
      <c r="G43" s="412">
        <v>463</v>
      </c>
      <c r="H43" s="415">
        <v>141</v>
      </c>
      <c r="I43" s="399"/>
      <c r="J43" s="399"/>
      <c r="K43" s="399"/>
    </row>
    <row r="44" spans="1:11" s="35" customFormat="1" ht="13.5" thickBot="1">
      <c r="A44" s="392" t="s">
        <v>12</v>
      </c>
      <c r="B44" s="393">
        <f>IF(ISERR(B43/B42*100),0,B43/B42*100)</f>
        <v>55.555555555555557</v>
      </c>
      <c r="C44" s="393">
        <f t="shared" ref="C44:H44" si="9">IF(ISERR(C43/C42*100),0,C43/C42*100)</f>
        <v>87.654320987654316</v>
      </c>
      <c r="D44" s="393">
        <f t="shared" si="9"/>
        <v>100</v>
      </c>
      <c r="E44" s="393">
        <f t="shared" si="9"/>
        <v>95.652173913043484</v>
      </c>
      <c r="F44" s="393">
        <f t="shared" si="9"/>
        <v>87.5</v>
      </c>
      <c r="G44" s="393">
        <f t="shared" si="9"/>
        <v>92.785571142284567</v>
      </c>
      <c r="H44" s="393">
        <f t="shared" si="9"/>
        <v>100</v>
      </c>
      <c r="I44" s="399"/>
      <c r="J44" s="399"/>
      <c r="K44" s="399"/>
    </row>
    <row r="45" spans="1:11" s="35" customFormat="1" ht="13.5" thickBot="1">
      <c r="A45" s="387"/>
      <c r="B45" s="388"/>
      <c r="C45" s="388"/>
      <c r="D45" s="388"/>
      <c r="E45" s="388"/>
      <c r="F45" s="388"/>
      <c r="G45" s="388"/>
      <c r="H45" s="388"/>
      <c r="I45" s="399"/>
      <c r="J45" s="399"/>
      <c r="K45" s="399"/>
    </row>
    <row r="46" spans="1:11" s="35" customFormat="1" ht="13.5" thickBot="1">
      <c r="A46" s="394" t="s">
        <v>252</v>
      </c>
      <c r="B46" s="437">
        <v>19</v>
      </c>
      <c r="C46" s="437">
        <v>90</v>
      </c>
      <c r="D46" s="437">
        <v>43</v>
      </c>
      <c r="E46" s="437">
        <v>427</v>
      </c>
      <c r="F46" s="437">
        <v>45</v>
      </c>
      <c r="G46" s="436">
        <v>624</v>
      </c>
      <c r="H46" s="437">
        <v>172</v>
      </c>
      <c r="I46" s="399"/>
      <c r="J46" s="399"/>
      <c r="K46" s="399"/>
    </row>
    <row r="47" spans="1:11" s="35" customFormat="1" ht="13.5" thickBot="1">
      <c r="A47" s="391" t="s">
        <v>11</v>
      </c>
      <c r="B47" s="438">
        <v>0</v>
      </c>
      <c r="C47" s="438">
        <v>67</v>
      </c>
      <c r="D47" s="438">
        <v>43</v>
      </c>
      <c r="E47" s="438">
        <v>412</v>
      </c>
      <c r="F47" s="438">
        <v>42</v>
      </c>
      <c r="G47" s="436">
        <v>564</v>
      </c>
      <c r="H47" s="439">
        <v>164</v>
      </c>
      <c r="I47" s="399"/>
      <c r="J47" s="399"/>
      <c r="K47" s="399"/>
    </row>
    <row r="48" spans="1:11" s="35" customFormat="1" ht="13.5" thickBot="1">
      <c r="A48" s="392" t="s">
        <v>12</v>
      </c>
      <c r="B48" s="393">
        <f>IF(ISERR(#REF!/#REF!*100),0,#REF!/#REF!*100)</f>
        <v>0</v>
      </c>
      <c r="C48" s="393">
        <f>IF(ISERR(#REF!/#REF!*100),0,#REF!/#REF!*100)</f>
        <v>0</v>
      </c>
      <c r="D48" s="393">
        <f>IF(ISERR(#REF!/#REF!*100),0,#REF!/#REF!*100)</f>
        <v>0</v>
      </c>
      <c r="E48" s="393">
        <f>IF(ISERR(#REF!/#REF!*100),0,#REF!/#REF!*100)</f>
        <v>0</v>
      </c>
      <c r="F48" s="393">
        <f>IF(ISERR(#REF!/#REF!*100),0,#REF!/#REF!*100)</f>
        <v>0</v>
      </c>
      <c r="G48" s="393">
        <f>IF(ISERR(#REF!/#REF!*100),0,#REF!/#REF!*100)</f>
        <v>0</v>
      </c>
      <c r="H48" s="393">
        <f>IF(ISERR(#REF!/#REF!*100),0,#REF!/#REF!*100)</f>
        <v>0</v>
      </c>
      <c r="I48" s="399"/>
      <c r="J48" s="399"/>
      <c r="K48" s="399"/>
    </row>
    <row r="49" spans="1:21" s="35" customFormat="1" ht="13.5" thickBot="1">
      <c r="A49" s="387"/>
      <c r="B49" s="388"/>
      <c r="C49" s="388"/>
      <c r="D49" s="388"/>
      <c r="E49" s="388"/>
      <c r="F49" s="388"/>
      <c r="G49" s="388"/>
      <c r="H49" s="388"/>
      <c r="I49" s="399"/>
      <c r="J49" s="399"/>
      <c r="K49" s="399"/>
      <c r="U49" s="10"/>
    </row>
    <row r="50" spans="1:21" s="35" customFormat="1" ht="13.5" thickBot="1">
      <c r="A50" s="394" t="s">
        <v>266</v>
      </c>
      <c r="B50" s="417">
        <v>21</v>
      </c>
      <c r="C50" s="417">
        <v>122</v>
      </c>
      <c r="D50" s="417">
        <v>66</v>
      </c>
      <c r="E50" s="417">
        <v>595</v>
      </c>
      <c r="F50" s="417">
        <v>41</v>
      </c>
      <c r="G50" s="416">
        <v>845</v>
      </c>
      <c r="H50" s="417">
        <v>243</v>
      </c>
      <c r="I50" s="399"/>
      <c r="J50" s="399"/>
      <c r="K50" s="399"/>
      <c r="U50" s="10"/>
    </row>
    <row r="51" spans="1:21" s="35" customFormat="1" ht="13.5" thickBot="1">
      <c r="A51" s="391" t="s">
        <v>11</v>
      </c>
      <c r="B51" s="418">
        <v>4</v>
      </c>
      <c r="C51" s="418">
        <v>67</v>
      </c>
      <c r="D51" s="418">
        <v>53</v>
      </c>
      <c r="E51" s="418">
        <v>300</v>
      </c>
      <c r="F51" s="418">
        <v>34</v>
      </c>
      <c r="G51" s="416">
        <v>458</v>
      </c>
      <c r="H51" s="419">
        <v>181</v>
      </c>
      <c r="I51" s="399"/>
      <c r="J51" s="399"/>
      <c r="K51" s="399"/>
      <c r="U51" s="10"/>
    </row>
    <row r="52" spans="1:21" s="35" customFormat="1" ht="13.5" thickBot="1">
      <c r="A52" s="392" t="s">
        <v>12</v>
      </c>
      <c r="B52" s="393">
        <f t="shared" ref="B52:H52" si="10">IF(ISERR(B47/B46*100),0,B47/B46*100)</f>
        <v>0</v>
      </c>
      <c r="C52" s="393">
        <f t="shared" si="10"/>
        <v>74.444444444444443</v>
      </c>
      <c r="D52" s="393">
        <f t="shared" si="10"/>
        <v>100</v>
      </c>
      <c r="E52" s="393">
        <f t="shared" si="10"/>
        <v>96.4871194379391</v>
      </c>
      <c r="F52" s="393">
        <f t="shared" si="10"/>
        <v>93.333333333333329</v>
      </c>
      <c r="G52" s="393">
        <f t="shared" si="10"/>
        <v>90.384615384615387</v>
      </c>
      <c r="H52" s="393">
        <f t="shared" si="10"/>
        <v>95.348837209302332</v>
      </c>
      <c r="I52" s="399"/>
      <c r="J52" s="399"/>
      <c r="K52" s="399"/>
      <c r="U52" s="10"/>
    </row>
    <row r="53" spans="1:21" s="35" customFormat="1" ht="13.5" thickBot="1">
      <c r="A53" s="387"/>
      <c r="B53" s="388"/>
      <c r="C53" s="388"/>
      <c r="D53" s="388"/>
      <c r="E53" s="388"/>
      <c r="F53" s="388"/>
      <c r="G53" s="388"/>
      <c r="H53" s="388"/>
      <c r="I53" s="399"/>
      <c r="J53" s="399"/>
      <c r="K53" s="399"/>
    </row>
    <row r="54" spans="1:21" s="35" customFormat="1" ht="13.5" thickBot="1">
      <c r="A54" s="394" t="s">
        <v>267</v>
      </c>
      <c r="B54" s="445">
        <v>105</v>
      </c>
      <c r="C54" s="445">
        <v>366</v>
      </c>
      <c r="D54" s="445">
        <v>168</v>
      </c>
      <c r="E54" s="445">
        <v>1770</v>
      </c>
      <c r="F54" s="445">
        <v>104</v>
      </c>
      <c r="G54" s="444">
        <v>2513</v>
      </c>
      <c r="H54" s="445">
        <v>663</v>
      </c>
      <c r="I54" s="399"/>
      <c r="J54" s="399"/>
      <c r="K54" s="399"/>
    </row>
    <row r="55" spans="1:21" s="35" customFormat="1" ht="13.5" thickBot="1">
      <c r="A55" s="391" t="s">
        <v>11</v>
      </c>
      <c r="B55" s="446">
        <v>59</v>
      </c>
      <c r="C55" s="446">
        <v>148</v>
      </c>
      <c r="D55" s="446">
        <v>165</v>
      </c>
      <c r="E55" s="446">
        <v>1523</v>
      </c>
      <c r="F55" s="446">
        <v>101</v>
      </c>
      <c r="G55" s="444">
        <v>1996</v>
      </c>
      <c r="H55" s="447">
        <v>651</v>
      </c>
      <c r="I55" s="399"/>
      <c r="J55" s="399"/>
      <c r="K55" s="399"/>
    </row>
    <row r="56" spans="1:21" s="35" customFormat="1" ht="13.5" thickBot="1">
      <c r="A56" s="392" t="s">
        <v>12</v>
      </c>
      <c r="B56" s="393">
        <f>IF(ISERR(B55/B54*100),0,B55/B54*100)</f>
        <v>56.19047619047619</v>
      </c>
      <c r="C56" s="393">
        <f t="shared" ref="C56:H56" si="11">IF(ISERR(C55/C54*100),0,C55/C54*100)</f>
        <v>40.437158469945359</v>
      </c>
      <c r="D56" s="393">
        <f t="shared" si="11"/>
        <v>98.214285714285708</v>
      </c>
      <c r="E56" s="393">
        <f t="shared" si="11"/>
        <v>86.045197740112997</v>
      </c>
      <c r="F56" s="393">
        <f t="shared" si="11"/>
        <v>97.115384615384613</v>
      </c>
      <c r="G56" s="393">
        <f t="shared" si="11"/>
        <v>79.426979705531238</v>
      </c>
      <c r="H56" s="393">
        <f t="shared" si="11"/>
        <v>98.19004524886877</v>
      </c>
      <c r="I56" s="399"/>
      <c r="J56" s="399"/>
      <c r="K56" s="399"/>
    </row>
    <row r="57" spans="1:21" s="35" customFormat="1" ht="13.5" thickBot="1">
      <c r="A57" s="387"/>
      <c r="B57" s="388"/>
      <c r="C57" s="388"/>
      <c r="D57" s="388"/>
      <c r="E57" s="388"/>
      <c r="F57" s="388"/>
      <c r="G57" s="388"/>
      <c r="H57" s="388"/>
      <c r="I57" s="399"/>
      <c r="J57" s="399"/>
      <c r="K57" s="399"/>
    </row>
    <row r="58" spans="1:21" s="35" customFormat="1" ht="13.5" thickBot="1">
      <c r="A58" s="394" t="s">
        <v>273</v>
      </c>
      <c r="B58" s="421">
        <v>105</v>
      </c>
      <c r="C58" s="421">
        <v>301</v>
      </c>
      <c r="D58" s="421">
        <v>156</v>
      </c>
      <c r="E58" s="421">
        <v>1455</v>
      </c>
      <c r="F58" s="421">
        <v>82</v>
      </c>
      <c r="G58" s="420">
        <v>2099</v>
      </c>
      <c r="H58" s="421">
        <v>584</v>
      </c>
      <c r="I58" s="399"/>
      <c r="J58" s="399"/>
      <c r="K58" s="399"/>
    </row>
    <row r="59" spans="1:21" s="35" customFormat="1" ht="13.5" thickBot="1">
      <c r="A59" s="391" t="s">
        <v>11</v>
      </c>
      <c r="B59" s="422">
        <v>55</v>
      </c>
      <c r="C59" s="422">
        <v>264</v>
      </c>
      <c r="D59" s="422">
        <v>156</v>
      </c>
      <c r="E59" s="422">
        <v>1388</v>
      </c>
      <c r="F59" s="422">
        <v>80</v>
      </c>
      <c r="G59" s="420">
        <v>1943</v>
      </c>
      <c r="H59" s="423">
        <v>584</v>
      </c>
      <c r="I59" s="399"/>
      <c r="J59" s="399"/>
      <c r="K59" s="399"/>
    </row>
    <row r="60" spans="1:21" s="35" customFormat="1" ht="13.5" thickBot="1">
      <c r="A60" s="392" t="s">
        <v>12</v>
      </c>
      <c r="B60" s="393">
        <f>IF(ISERR(B59/B58*100),0,B59/B58*100)</f>
        <v>52.380952380952387</v>
      </c>
      <c r="C60" s="393">
        <f t="shared" ref="C60:H60" si="12">IF(ISERR(C59/C58*100),0,C59/C58*100)</f>
        <v>87.707641196013284</v>
      </c>
      <c r="D60" s="393">
        <f t="shared" si="12"/>
        <v>100</v>
      </c>
      <c r="E60" s="393">
        <f t="shared" si="12"/>
        <v>95.395189003436428</v>
      </c>
      <c r="F60" s="393">
        <f t="shared" si="12"/>
        <v>97.560975609756099</v>
      </c>
      <c r="G60" s="393">
        <f t="shared" si="12"/>
        <v>92.567889471176755</v>
      </c>
      <c r="H60" s="393">
        <f t="shared" si="12"/>
        <v>100</v>
      </c>
      <c r="I60" s="399"/>
      <c r="J60" s="399"/>
      <c r="K60" s="399"/>
    </row>
    <row r="61" spans="1:21" s="35" customFormat="1" ht="13.5" thickBot="1">
      <c r="A61" s="387"/>
      <c r="B61" s="388"/>
      <c r="C61" s="388"/>
      <c r="D61" s="388"/>
      <c r="E61" s="388"/>
      <c r="F61" s="388"/>
      <c r="G61" s="388"/>
      <c r="H61" s="388"/>
      <c r="I61" s="399"/>
      <c r="J61" s="399"/>
      <c r="K61" s="399"/>
    </row>
    <row r="62" spans="1:21" s="35" customFormat="1" ht="13.5" thickBot="1">
      <c r="A62" s="394" t="s">
        <v>278</v>
      </c>
      <c r="B62" s="429">
        <v>8</v>
      </c>
      <c r="C62" s="429">
        <v>23</v>
      </c>
      <c r="D62" s="429">
        <v>7</v>
      </c>
      <c r="E62" s="429">
        <v>132</v>
      </c>
      <c r="F62" s="429">
        <v>6</v>
      </c>
      <c r="G62" s="428">
        <v>176</v>
      </c>
      <c r="H62" s="429">
        <v>176</v>
      </c>
      <c r="I62" s="399"/>
      <c r="J62" s="399"/>
      <c r="K62" s="399"/>
    </row>
    <row r="63" spans="1:21" s="35" customFormat="1" ht="13.5" thickBot="1">
      <c r="A63" s="391" t="s">
        <v>11</v>
      </c>
      <c r="B63" s="430">
        <v>0</v>
      </c>
      <c r="C63" s="430">
        <v>13</v>
      </c>
      <c r="D63" s="430">
        <v>7</v>
      </c>
      <c r="E63" s="430">
        <v>66</v>
      </c>
      <c r="F63" s="430">
        <v>6</v>
      </c>
      <c r="G63" s="428">
        <v>92</v>
      </c>
      <c r="H63" s="431">
        <v>92</v>
      </c>
      <c r="I63" s="399"/>
      <c r="J63" s="399"/>
      <c r="K63" s="399"/>
    </row>
    <row r="64" spans="1:21" s="35" customFormat="1" ht="13.5" thickBot="1">
      <c r="A64" s="392" t="s">
        <v>12</v>
      </c>
      <c r="B64" s="393">
        <f>IF(ISERR(B63/B62*100),0,B63/B62*100)</f>
        <v>0</v>
      </c>
      <c r="C64" s="393">
        <f t="shared" ref="C64:H64" si="13">IF(ISERR(C63/C62*100),0,C63/C62*100)</f>
        <v>56.521739130434781</v>
      </c>
      <c r="D64" s="393">
        <f t="shared" si="13"/>
        <v>100</v>
      </c>
      <c r="E64" s="393">
        <f t="shared" si="13"/>
        <v>50</v>
      </c>
      <c r="F64" s="393">
        <f t="shared" si="13"/>
        <v>100</v>
      </c>
      <c r="G64" s="393">
        <f t="shared" si="13"/>
        <v>52.272727272727273</v>
      </c>
      <c r="H64" s="393">
        <f t="shared" si="13"/>
        <v>52.272727272727273</v>
      </c>
      <c r="I64" s="399"/>
      <c r="J64" s="399"/>
      <c r="K64" s="399"/>
    </row>
    <row r="65" spans="1:11" s="35" customFormat="1" ht="13.5" thickBot="1">
      <c r="A65" s="387"/>
      <c r="B65" s="388"/>
      <c r="C65" s="388"/>
      <c r="D65" s="388"/>
      <c r="E65" s="388"/>
      <c r="F65" s="388"/>
      <c r="G65" s="388"/>
      <c r="H65" s="388"/>
      <c r="I65" s="399"/>
      <c r="J65" s="399"/>
      <c r="K65" s="399"/>
    </row>
    <row r="66" spans="1:11" s="35" customFormat="1" ht="13.5" thickBot="1">
      <c r="A66" s="394" t="s">
        <v>301</v>
      </c>
      <c r="B66" s="433">
        <v>8</v>
      </c>
      <c r="C66" s="433">
        <v>45</v>
      </c>
      <c r="D66" s="433">
        <v>17</v>
      </c>
      <c r="E66" s="433">
        <v>200</v>
      </c>
      <c r="F66" s="433">
        <v>26</v>
      </c>
      <c r="G66" s="432">
        <v>296</v>
      </c>
      <c r="H66" s="433">
        <v>78</v>
      </c>
      <c r="I66" s="399"/>
      <c r="J66" s="399"/>
      <c r="K66" s="399"/>
    </row>
    <row r="67" spans="1:11" s="35" customFormat="1" ht="13.5" thickBot="1">
      <c r="A67" s="391" t="s">
        <v>11</v>
      </c>
      <c r="B67" s="434">
        <v>0</v>
      </c>
      <c r="C67" s="434">
        <v>35</v>
      </c>
      <c r="D67" s="434">
        <v>11</v>
      </c>
      <c r="E67" s="434">
        <v>187</v>
      </c>
      <c r="F67" s="434">
        <v>26</v>
      </c>
      <c r="G67" s="432">
        <v>259</v>
      </c>
      <c r="H67" s="435">
        <v>54</v>
      </c>
      <c r="I67" s="399"/>
      <c r="J67" s="399"/>
      <c r="K67" s="399"/>
    </row>
    <row r="68" spans="1:11" s="35" customFormat="1" ht="13.5" thickBot="1">
      <c r="A68" s="392" t="s">
        <v>12</v>
      </c>
      <c r="B68" s="393">
        <f>IF(ISERR(B67/B66*100),0,B67/B66*100)</f>
        <v>0</v>
      </c>
      <c r="C68" s="393">
        <f t="shared" ref="C68:H68" si="14">IF(ISERR(C67/C66*100),0,C67/C66*100)</f>
        <v>77.777777777777786</v>
      </c>
      <c r="D68" s="393">
        <f t="shared" si="14"/>
        <v>64.705882352941174</v>
      </c>
      <c r="E68" s="393">
        <f t="shared" si="14"/>
        <v>93.5</v>
      </c>
      <c r="F68" s="393">
        <f t="shared" si="14"/>
        <v>100</v>
      </c>
      <c r="G68" s="393">
        <f t="shared" si="14"/>
        <v>87.5</v>
      </c>
      <c r="H68" s="393">
        <f t="shared" si="14"/>
        <v>69.230769230769226</v>
      </c>
      <c r="I68" s="399"/>
      <c r="J68" s="399"/>
      <c r="K68" s="399"/>
    </row>
    <row r="69" spans="1:11" s="35" customFormat="1" ht="13.5" thickBot="1">
      <c r="A69" s="387"/>
      <c r="B69" s="388"/>
      <c r="C69" s="388"/>
      <c r="D69" s="388"/>
      <c r="E69" s="388"/>
      <c r="F69" s="388"/>
      <c r="G69" s="388"/>
      <c r="H69" s="388"/>
      <c r="I69" s="399"/>
      <c r="J69" s="399"/>
      <c r="K69" s="399"/>
    </row>
    <row r="70" spans="1:11" s="35" customFormat="1" ht="13.5" thickBot="1">
      <c r="A70" s="394" t="s">
        <v>398</v>
      </c>
      <c r="B70" s="425">
        <v>16</v>
      </c>
      <c r="C70" s="425">
        <v>75</v>
      </c>
      <c r="D70" s="425">
        <v>24</v>
      </c>
      <c r="E70" s="425">
        <v>304</v>
      </c>
      <c r="F70" s="425">
        <v>22</v>
      </c>
      <c r="G70" s="424">
        <v>441</v>
      </c>
      <c r="H70" s="425">
        <v>121</v>
      </c>
      <c r="I70" s="399"/>
      <c r="J70" s="399"/>
      <c r="K70" s="399"/>
    </row>
    <row r="71" spans="1:11" s="35" customFormat="1" ht="13.5" thickBot="1">
      <c r="A71" s="391" t="s">
        <v>11</v>
      </c>
      <c r="B71" s="426">
        <v>11</v>
      </c>
      <c r="C71" s="426">
        <v>62</v>
      </c>
      <c r="D71" s="426">
        <v>24</v>
      </c>
      <c r="E71" s="426">
        <v>288</v>
      </c>
      <c r="F71" s="426">
        <v>22</v>
      </c>
      <c r="G71" s="424">
        <v>407</v>
      </c>
      <c r="H71" s="427">
        <v>121</v>
      </c>
      <c r="I71" s="399"/>
      <c r="J71" s="399"/>
      <c r="K71" s="399"/>
    </row>
    <row r="72" spans="1:11" s="35" customFormat="1" ht="13.5" thickBot="1">
      <c r="A72" s="392" t="s">
        <v>12</v>
      </c>
      <c r="B72" s="393">
        <f>IF(ISERR(B71/B70*100),0,B71/B70*100)</f>
        <v>68.75</v>
      </c>
      <c r="C72" s="393">
        <f t="shared" ref="C72:H72" si="15">IF(ISERR(C71/C70*100),0,C71/C70*100)</f>
        <v>82.666666666666671</v>
      </c>
      <c r="D72" s="393">
        <f t="shared" si="15"/>
        <v>100</v>
      </c>
      <c r="E72" s="393">
        <f t="shared" si="15"/>
        <v>94.73684210526315</v>
      </c>
      <c r="F72" s="393">
        <f t="shared" si="15"/>
        <v>100</v>
      </c>
      <c r="G72" s="393">
        <f t="shared" si="15"/>
        <v>92.290249433106581</v>
      </c>
      <c r="H72" s="393">
        <f t="shared" si="15"/>
        <v>100</v>
      </c>
      <c r="I72" s="399"/>
      <c r="J72" s="399"/>
      <c r="K72" s="399"/>
    </row>
    <row r="73" spans="1:11" s="35" customFormat="1" ht="13.5" thickBot="1">
      <c r="A73" s="387"/>
      <c r="B73" s="388"/>
      <c r="C73" s="388"/>
      <c r="D73" s="388"/>
      <c r="E73" s="388"/>
      <c r="F73" s="388"/>
      <c r="G73" s="388"/>
      <c r="H73" s="388"/>
      <c r="I73" s="399"/>
      <c r="J73" s="399"/>
      <c r="K73" s="399"/>
    </row>
    <row r="74" spans="1:11" s="35" customFormat="1" ht="13.5" thickBot="1">
      <c r="A74" s="394"/>
      <c r="B74" s="457">
        <v>16</v>
      </c>
      <c r="C74" s="457">
        <v>64</v>
      </c>
      <c r="D74" s="457">
        <v>21</v>
      </c>
      <c r="E74" s="457">
        <v>229</v>
      </c>
      <c r="F74" s="457">
        <v>18</v>
      </c>
      <c r="G74" s="456">
        <v>348</v>
      </c>
      <c r="H74" s="457">
        <v>88</v>
      </c>
      <c r="I74" s="399"/>
      <c r="J74" s="399"/>
      <c r="K74" s="399"/>
    </row>
    <row r="75" spans="1:11" s="35" customFormat="1" ht="26.25" thickBot="1">
      <c r="A75" s="391" t="s">
        <v>450</v>
      </c>
      <c r="B75" s="458">
        <v>6</v>
      </c>
      <c r="C75" s="458">
        <v>57</v>
      </c>
      <c r="D75" s="458">
        <v>21</v>
      </c>
      <c r="E75" s="458">
        <v>226</v>
      </c>
      <c r="F75" s="458">
        <v>13</v>
      </c>
      <c r="G75" s="456">
        <v>323</v>
      </c>
      <c r="H75" s="459">
        <v>86</v>
      </c>
      <c r="I75" s="399"/>
      <c r="J75" s="399"/>
      <c r="K75" s="399"/>
    </row>
    <row r="76" spans="1:11" s="35" customFormat="1" ht="13.5" thickBot="1">
      <c r="A76" s="392" t="s">
        <v>12</v>
      </c>
      <c r="B76" s="393">
        <f>IF(ISERR(B75/B74*100),0,B75/B74*100)</f>
        <v>37.5</v>
      </c>
      <c r="C76" s="393">
        <f t="shared" ref="C76:H76" si="16">IF(ISERR(C75/C74*100),0,C75/C74*100)</f>
        <v>89.0625</v>
      </c>
      <c r="D76" s="393">
        <f t="shared" si="16"/>
        <v>100</v>
      </c>
      <c r="E76" s="393">
        <f t="shared" si="16"/>
        <v>98.689956331877724</v>
      </c>
      <c r="F76" s="393">
        <f t="shared" si="16"/>
        <v>72.222222222222214</v>
      </c>
      <c r="G76" s="393">
        <f t="shared" si="16"/>
        <v>92.81609195402298</v>
      </c>
      <c r="H76" s="393">
        <f t="shared" si="16"/>
        <v>97.727272727272734</v>
      </c>
      <c r="I76" s="399"/>
      <c r="J76" s="399"/>
      <c r="K76" s="399"/>
    </row>
    <row r="77" spans="1:11" s="35" customFormat="1" ht="13.5" thickBot="1">
      <c r="A77" s="387"/>
      <c r="B77" s="388"/>
      <c r="C77" s="388"/>
      <c r="D77" s="388"/>
      <c r="E77" s="388"/>
      <c r="F77" s="388"/>
      <c r="G77" s="388"/>
      <c r="H77" s="388"/>
      <c r="I77" s="399"/>
      <c r="J77" s="399"/>
      <c r="K77" s="399"/>
    </row>
    <row r="78" spans="1:11" s="35" customFormat="1" ht="13.5" thickBot="1">
      <c r="A78" s="394" t="s">
        <v>39</v>
      </c>
      <c r="B78" s="533">
        <v>1</v>
      </c>
      <c r="C78" s="533">
        <v>3</v>
      </c>
      <c r="D78" s="533">
        <v>2</v>
      </c>
      <c r="E78" s="533">
        <v>37</v>
      </c>
      <c r="F78" s="533">
        <v>1</v>
      </c>
      <c r="G78" s="532">
        <v>44</v>
      </c>
      <c r="H78" s="533">
        <v>12</v>
      </c>
      <c r="I78" s="399"/>
      <c r="J78" s="399"/>
      <c r="K78" s="399"/>
    </row>
    <row r="79" spans="1:11" s="35" customFormat="1" ht="13.5" thickBot="1">
      <c r="A79" s="391" t="s">
        <v>11</v>
      </c>
      <c r="B79" s="534">
        <v>0</v>
      </c>
      <c r="C79" s="534">
        <v>2</v>
      </c>
      <c r="D79" s="534">
        <v>2</v>
      </c>
      <c r="E79" s="534">
        <v>37</v>
      </c>
      <c r="F79" s="534">
        <v>1</v>
      </c>
      <c r="G79" s="532">
        <v>42</v>
      </c>
      <c r="H79" s="535">
        <v>12</v>
      </c>
      <c r="I79" s="399"/>
      <c r="J79" s="399"/>
      <c r="K79" s="399"/>
    </row>
    <row r="80" spans="1:11" s="35" customFormat="1" ht="13.5" thickBot="1">
      <c r="A80" s="392" t="s">
        <v>12</v>
      </c>
      <c r="B80" s="393">
        <f>IF(ISERR(B79/B78*100),0,B79/B78*100)</f>
        <v>0</v>
      </c>
      <c r="C80" s="393">
        <f t="shared" ref="C80:H80" si="17">IF(ISERR(C79/C78*100),0,C79/C78*100)</f>
        <v>66.666666666666657</v>
      </c>
      <c r="D80" s="393">
        <f t="shared" si="17"/>
        <v>100</v>
      </c>
      <c r="E80" s="393">
        <f t="shared" si="17"/>
        <v>100</v>
      </c>
      <c r="F80" s="393">
        <f t="shared" si="17"/>
        <v>100</v>
      </c>
      <c r="G80" s="393">
        <f t="shared" si="17"/>
        <v>95.454545454545453</v>
      </c>
      <c r="H80" s="393">
        <f t="shared" si="17"/>
        <v>100</v>
      </c>
      <c r="I80" s="399"/>
      <c r="J80" s="399"/>
      <c r="K80" s="399"/>
    </row>
    <row r="81" spans="1:11" s="35" customFormat="1" ht="13.5" thickBot="1">
      <c r="A81" s="387"/>
      <c r="B81" s="388"/>
      <c r="C81" s="388"/>
      <c r="D81" s="388"/>
      <c r="E81" s="388"/>
      <c r="F81" s="388"/>
      <c r="G81" s="388"/>
      <c r="H81" s="388"/>
      <c r="I81" s="399"/>
      <c r="J81" s="399"/>
      <c r="K81" s="399"/>
    </row>
    <row r="82" spans="1:11" s="35" customFormat="1" ht="13.5" thickBot="1">
      <c r="A82" s="394" t="s">
        <v>48</v>
      </c>
      <c r="B82" s="469">
        <v>8</v>
      </c>
      <c r="C82" s="469">
        <v>54</v>
      </c>
      <c r="D82" s="469">
        <v>17</v>
      </c>
      <c r="E82" s="469">
        <v>182</v>
      </c>
      <c r="F82" s="469">
        <v>9</v>
      </c>
      <c r="G82" s="468">
        <v>270</v>
      </c>
      <c r="H82" s="469">
        <v>74</v>
      </c>
      <c r="I82" s="399"/>
      <c r="J82" s="399"/>
      <c r="K82" s="399"/>
    </row>
    <row r="83" spans="1:11" s="35" customFormat="1" ht="13.5" thickBot="1">
      <c r="A83" s="391" t="s">
        <v>11</v>
      </c>
      <c r="B83" s="470">
        <v>4</v>
      </c>
      <c r="C83" s="470">
        <v>45</v>
      </c>
      <c r="D83" s="470">
        <v>17</v>
      </c>
      <c r="E83" s="470">
        <v>165</v>
      </c>
      <c r="F83" s="470">
        <v>9</v>
      </c>
      <c r="G83" s="468">
        <v>240</v>
      </c>
      <c r="H83" s="471">
        <v>74</v>
      </c>
      <c r="I83" s="399"/>
      <c r="J83" s="399"/>
      <c r="K83" s="399"/>
    </row>
    <row r="84" spans="1:11" s="35" customFormat="1" ht="13.5" thickBot="1">
      <c r="A84" s="392" t="s">
        <v>12</v>
      </c>
      <c r="B84" s="393">
        <f>IF(ISERR(B83/B82*100),0,B83/B82*100)</f>
        <v>50</v>
      </c>
      <c r="C84" s="393">
        <f t="shared" ref="C84:H84" si="18">IF(ISERR(C83/C82*100),0,C83/C82*100)</f>
        <v>83.333333333333343</v>
      </c>
      <c r="D84" s="393">
        <f t="shared" si="18"/>
        <v>100</v>
      </c>
      <c r="E84" s="393">
        <f t="shared" si="18"/>
        <v>90.659340659340657</v>
      </c>
      <c r="F84" s="393">
        <f t="shared" si="18"/>
        <v>100</v>
      </c>
      <c r="G84" s="393">
        <f t="shared" si="18"/>
        <v>88.888888888888886</v>
      </c>
      <c r="H84" s="393">
        <f t="shared" si="18"/>
        <v>100</v>
      </c>
      <c r="I84" s="399"/>
      <c r="J84" s="399"/>
      <c r="K84" s="399"/>
    </row>
    <row r="85" spans="1:11" s="35" customFormat="1" ht="13.5" thickBot="1">
      <c r="A85" s="387"/>
      <c r="B85" s="388"/>
      <c r="C85" s="388"/>
      <c r="D85" s="388"/>
      <c r="E85" s="388"/>
      <c r="F85" s="388"/>
      <c r="G85" s="388"/>
      <c r="H85" s="388"/>
      <c r="I85" s="399"/>
      <c r="J85" s="399"/>
      <c r="K85" s="399"/>
    </row>
    <row r="86" spans="1:11" s="35" customFormat="1" ht="13.5" thickBot="1">
      <c r="A86" s="394" t="s">
        <v>57</v>
      </c>
      <c r="B86" s="465">
        <v>31</v>
      </c>
      <c r="C86" s="465">
        <v>125</v>
      </c>
      <c r="D86" s="465">
        <v>53</v>
      </c>
      <c r="E86" s="465">
        <v>590</v>
      </c>
      <c r="F86" s="465">
        <v>31</v>
      </c>
      <c r="G86" s="464">
        <v>830</v>
      </c>
      <c r="H86" s="465">
        <v>169</v>
      </c>
      <c r="I86" s="399"/>
      <c r="J86" s="399"/>
      <c r="K86" s="399"/>
    </row>
    <row r="87" spans="1:11" s="35" customFormat="1" ht="13.5" thickBot="1">
      <c r="A87" s="391" t="s">
        <v>11</v>
      </c>
      <c r="B87" s="466">
        <v>23</v>
      </c>
      <c r="C87" s="466">
        <v>99</v>
      </c>
      <c r="D87" s="466">
        <v>48</v>
      </c>
      <c r="E87" s="466">
        <v>572</v>
      </c>
      <c r="F87" s="466">
        <v>29</v>
      </c>
      <c r="G87" s="464">
        <v>771</v>
      </c>
      <c r="H87" s="467">
        <v>169</v>
      </c>
      <c r="I87" s="399"/>
      <c r="J87" s="399"/>
      <c r="K87" s="399"/>
    </row>
    <row r="88" spans="1:11" s="35" customFormat="1" ht="13.5" thickBot="1">
      <c r="A88" s="392" t="s">
        <v>12</v>
      </c>
      <c r="B88" s="393">
        <f>IF(ISERR(B87/B86*100),0,B87/B86*100)</f>
        <v>74.193548387096769</v>
      </c>
      <c r="C88" s="393">
        <f t="shared" ref="C88:H88" si="19">IF(ISERR(C87/C86*100),0,C87/C86*100)</f>
        <v>79.2</v>
      </c>
      <c r="D88" s="393">
        <f t="shared" si="19"/>
        <v>90.566037735849065</v>
      </c>
      <c r="E88" s="393">
        <f t="shared" si="19"/>
        <v>96.949152542372886</v>
      </c>
      <c r="F88" s="393">
        <f t="shared" si="19"/>
        <v>93.548387096774192</v>
      </c>
      <c r="G88" s="393">
        <f t="shared" si="19"/>
        <v>92.891566265060248</v>
      </c>
      <c r="H88" s="393">
        <f t="shared" si="19"/>
        <v>100</v>
      </c>
      <c r="I88" s="399"/>
      <c r="J88" s="399"/>
      <c r="K88" s="399"/>
    </row>
    <row r="89" spans="1:11" s="35" customFormat="1" ht="13.5" thickBot="1">
      <c r="A89" s="387"/>
      <c r="B89" s="388"/>
      <c r="C89" s="388"/>
      <c r="D89" s="388"/>
      <c r="E89" s="388"/>
      <c r="F89" s="388"/>
      <c r="G89" s="388"/>
      <c r="H89" s="388"/>
      <c r="I89" s="399"/>
      <c r="J89" s="399"/>
      <c r="K89" s="399"/>
    </row>
    <row r="90" spans="1:11" s="35" customFormat="1" ht="13.5" thickBot="1">
      <c r="A90" s="394" t="s">
        <v>305</v>
      </c>
      <c r="B90" s="537">
        <v>8</v>
      </c>
      <c r="C90" s="537">
        <v>20</v>
      </c>
      <c r="D90" s="537">
        <v>15</v>
      </c>
      <c r="E90" s="537">
        <v>119</v>
      </c>
      <c r="F90" s="537">
        <v>7</v>
      </c>
      <c r="G90" s="536">
        <v>169</v>
      </c>
      <c r="H90" s="537">
        <v>53</v>
      </c>
      <c r="I90" s="399"/>
      <c r="J90" s="399"/>
      <c r="K90" s="399"/>
    </row>
    <row r="91" spans="1:11" s="35" customFormat="1" ht="13.5" thickBot="1">
      <c r="A91" s="391" t="s">
        <v>11</v>
      </c>
      <c r="B91" s="538">
        <v>0</v>
      </c>
      <c r="C91" s="538">
        <v>15</v>
      </c>
      <c r="D91" s="538">
        <v>12</v>
      </c>
      <c r="E91" s="538">
        <v>96</v>
      </c>
      <c r="F91" s="538">
        <v>7</v>
      </c>
      <c r="G91" s="536">
        <v>130</v>
      </c>
      <c r="H91" s="539">
        <v>41</v>
      </c>
      <c r="I91" s="399"/>
      <c r="J91" s="399"/>
      <c r="K91" s="399"/>
    </row>
    <row r="92" spans="1:11" s="35" customFormat="1" ht="13.5" thickBot="1">
      <c r="A92" s="392" t="s">
        <v>12</v>
      </c>
      <c r="B92" s="393">
        <f>IF(ISERR(B91/B90*100),0,B91/B90*100)</f>
        <v>0</v>
      </c>
      <c r="C92" s="393">
        <f t="shared" ref="C92:H92" si="20">IF(ISERR(C91/C90*100),0,C91/C90*100)</f>
        <v>75</v>
      </c>
      <c r="D92" s="393">
        <f t="shared" si="20"/>
        <v>80</v>
      </c>
      <c r="E92" s="393">
        <f t="shared" si="20"/>
        <v>80.672268907563023</v>
      </c>
      <c r="F92" s="393">
        <f t="shared" si="20"/>
        <v>100</v>
      </c>
      <c r="G92" s="393">
        <f t="shared" si="20"/>
        <v>76.923076923076934</v>
      </c>
      <c r="H92" s="393">
        <f t="shared" si="20"/>
        <v>77.358490566037744</v>
      </c>
      <c r="I92" s="399"/>
      <c r="J92" s="399"/>
      <c r="K92" s="399"/>
    </row>
    <row r="93" spans="1:11" s="35" customFormat="1" ht="13.5" thickBot="1">
      <c r="A93" s="387"/>
      <c r="B93" s="388"/>
      <c r="C93" s="388"/>
      <c r="D93" s="388"/>
      <c r="E93" s="388"/>
      <c r="F93" s="388"/>
      <c r="G93" s="388"/>
      <c r="H93" s="388"/>
      <c r="I93" s="399"/>
      <c r="J93" s="399"/>
      <c r="K93" s="399"/>
    </row>
    <row r="94" spans="1:11" s="35" customFormat="1" ht="13.5" thickBot="1">
      <c r="A94" s="394"/>
      <c r="B94" s="541">
        <v>21</v>
      </c>
      <c r="C94" s="541">
        <v>97</v>
      </c>
      <c r="D94" s="541">
        <v>31</v>
      </c>
      <c r="E94" s="541">
        <v>425</v>
      </c>
      <c r="F94" s="541">
        <v>31</v>
      </c>
      <c r="G94" s="540">
        <v>605</v>
      </c>
      <c r="H94" s="541">
        <v>195</v>
      </c>
      <c r="I94" s="399"/>
      <c r="J94" s="399"/>
      <c r="K94" s="399"/>
    </row>
    <row r="95" spans="1:11" s="35" customFormat="1" ht="13.5" thickBot="1">
      <c r="A95" s="391" t="s">
        <v>451</v>
      </c>
      <c r="B95" s="542">
        <v>0</v>
      </c>
      <c r="C95" s="542">
        <v>53</v>
      </c>
      <c r="D95" s="542">
        <v>29</v>
      </c>
      <c r="E95" s="542">
        <v>374</v>
      </c>
      <c r="F95" s="542">
        <v>31</v>
      </c>
      <c r="G95" s="540">
        <v>487</v>
      </c>
      <c r="H95" s="543">
        <v>152</v>
      </c>
      <c r="I95" s="399"/>
      <c r="J95" s="399"/>
      <c r="K95" s="399"/>
    </row>
    <row r="96" spans="1:11" s="35" customFormat="1" ht="13.5" thickBot="1">
      <c r="A96" s="392" t="s">
        <v>12</v>
      </c>
      <c r="B96" s="393">
        <f>IF(ISERR(B95/B94*100),0,B95/B94*100)</f>
        <v>0</v>
      </c>
      <c r="C96" s="393">
        <f t="shared" ref="C96:H96" si="21">IF(ISERR(C95/C94*100),0,C95/C94*100)</f>
        <v>54.639175257731956</v>
      </c>
      <c r="D96" s="393">
        <f t="shared" si="21"/>
        <v>93.548387096774192</v>
      </c>
      <c r="E96" s="393">
        <f t="shared" si="21"/>
        <v>88</v>
      </c>
      <c r="F96" s="393">
        <f t="shared" si="21"/>
        <v>100</v>
      </c>
      <c r="G96" s="393">
        <f t="shared" si="21"/>
        <v>80.495867768595048</v>
      </c>
      <c r="H96" s="393">
        <f t="shared" si="21"/>
        <v>77.948717948717956</v>
      </c>
      <c r="I96" s="399"/>
      <c r="J96" s="399"/>
      <c r="K96" s="399"/>
    </row>
    <row r="97" spans="1:11" s="35" customFormat="1" ht="13.5" thickBot="1">
      <c r="A97" s="387"/>
      <c r="B97" s="388"/>
      <c r="C97" s="388"/>
      <c r="D97" s="388"/>
      <c r="E97" s="388"/>
      <c r="F97" s="388"/>
      <c r="G97" s="388"/>
      <c r="H97" s="388"/>
      <c r="I97" s="399"/>
      <c r="J97" s="399"/>
      <c r="K97" s="399"/>
    </row>
    <row r="98" spans="1:11" s="35" customFormat="1" ht="13.5" thickBot="1">
      <c r="A98" s="394" t="s">
        <v>105</v>
      </c>
      <c r="B98" s="489">
        <v>143</v>
      </c>
      <c r="C98" s="489">
        <v>578</v>
      </c>
      <c r="D98" s="489">
        <v>243</v>
      </c>
      <c r="E98" s="489">
        <v>2383</v>
      </c>
      <c r="F98" s="489">
        <v>332</v>
      </c>
      <c r="G98" s="488">
        <v>3679</v>
      </c>
      <c r="H98" s="489">
        <v>946</v>
      </c>
      <c r="I98" s="399"/>
      <c r="J98" s="399"/>
      <c r="K98" s="399"/>
    </row>
    <row r="99" spans="1:11" s="35" customFormat="1" ht="13.5" thickBot="1">
      <c r="A99" s="391" t="s">
        <v>11</v>
      </c>
      <c r="B99" s="490">
        <v>68</v>
      </c>
      <c r="C99" s="490">
        <v>441</v>
      </c>
      <c r="D99" s="490">
        <v>217</v>
      </c>
      <c r="E99" s="490">
        <v>2073</v>
      </c>
      <c r="F99" s="490">
        <v>118</v>
      </c>
      <c r="G99" s="488">
        <v>2917</v>
      </c>
      <c r="H99" s="491">
        <v>900</v>
      </c>
      <c r="I99" s="399"/>
      <c r="J99" s="399"/>
      <c r="K99" s="399"/>
    </row>
    <row r="100" spans="1:11" s="35" customFormat="1" ht="13.5" thickBot="1">
      <c r="A100" s="392" t="s">
        <v>12</v>
      </c>
      <c r="B100" s="393">
        <f>IF(ISERR(B99/B98*100),0,B99/B98*100)</f>
        <v>47.552447552447553</v>
      </c>
      <c r="C100" s="393">
        <f t="shared" ref="C100:H100" si="22">IF(ISERR(C99/C98*100),0,C99/C98*100)</f>
        <v>76.297577854671289</v>
      </c>
      <c r="D100" s="393">
        <f t="shared" si="22"/>
        <v>89.300411522633752</v>
      </c>
      <c r="E100" s="393">
        <f t="shared" si="22"/>
        <v>86.991187578682343</v>
      </c>
      <c r="F100" s="393">
        <f t="shared" si="22"/>
        <v>35.542168674698793</v>
      </c>
      <c r="G100" s="393">
        <f t="shared" si="22"/>
        <v>79.287849959228055</v>
      </c>
      <c r="H100" s="393">
        <f t="shared" si="22"/>
        <v>95.137420718816074</v>
      </c>
      <c r="I100" s="399"/>
      <c r="J100" s="399"/>
      <c r="K100" s="399"/>
    </row>
    <row r="101" spans="1:11" s="35" customFormat="1" ht="13.5" thickBot="1">
      <c r="A101" s="387"/>
      <c r="B101" s="388"/>
      <c r="C101" s="388"/>
      <c r="D101" s="388"/>
      <c r="E101" s="388"/>
      <c r="F101" s="388"/>
      <c r="G101" s="388"/>
      <c r="H101" s="388"/>
      <c r="I101" s="399"/>
      <c r="J101" s="399"/>
      <c r="K101" s="399"/>
    </row>
    <row r="102" spans="1:11" s="35" customFormat="1" ht="13.5" thickBot="1">
      <c r="A102" s="394" t="s">
        <v>107</v>
      </c>
      <c r="B102" s="485">
        <v>7</v>
      </c>
      <c r="C102" s="485">
        <v>35</v>
      </c>
      <c r="D102" s="485">
        <v>10</v>
      </c>
      <c r="E102" s="485">
        <v>105</v>
      </c>
      <c r="F102" s="485">
        <v>9</v>
      </c>
      <c r="G102" s="484">
        <v>166</v>
      </c>
      <c r="H102" s="485">
        <v>38</v>
      </c>
      <c r="I102" s="399"/>
      <c r="J102" s="399"/>
      <c r="K102" s="399"/>
    </row>
    <row r="103" spans="1:11" s="35" customFormat="1" ht="13.5" thickBot="1">
      <c r="A103" s="391" t="s">
        <v>11</v>
      </c>
      <c r="B103" s="486">
        <v>4</v>
      </c>
      <c r="C103" s="486">
        <v>32</v>
      </c>
      <c r="D103" s="486">
        <v>10</v>
      </c>
      <c r="E103" s="486">
        <v>101</v>
      </c>
      <c r="F103" s="486">
        <v>9</v>
      </c>
      <c r="G103" s="484">
        <v>156</v>
      </c>
      <c r="H103" s="487">
        <v>38</v>
      </c>
      <c r="I103" s="399"/>
      <c r="J103" s="399"/>
      <c r="K103" s="399"/>
    </row>
    <row r="104" spans="1:11" s="35" customFormat="1" ht="13.5" thickBot="1">
      <c r="A104" s="392" t="s">
        <v>12</v>
      </c>
      <c r="B104" s="393">
        <f>IF(ISERR(B103/B102*100),0,B103/B102*100)</f>
        <v>57.142857142857139</v>
      </c>
      <c r="C104" s="393">
        <f t="shared" ref="C104:H104" si="23">IF(ISERR(C103/C102*100),0,C103/C102*100)</f>
        <v>91.428571428571431</v>
      </c>
      <c r="D104" s="393">
        <f t="shared" si="23"/>
        <v>100</v>
      </c>
      <c r="E104" s="393">
        <f t="shared" si="23"/>
        <v>96.19047619047619</v>
      </c>
      <c r="F104" s="393">
        <f t="shared" si="23"/>
        <v>100</v>
      </c>
      <c r="G104" s="393">
        <f t="shared" si="23"/>
        <v>93.975903614457835</v>
      </c>
      <c r="H104" s="393">
        <f t="shared" si="23"/>
        <v>100</v>
      </c>
      <c r="I104" s="399"/>
      <c r="J104" s="399"/>
      <c r="K104" s="399"/>
    </row>
    <row r="105" spans="1:11" s="35" customFormat="1" ht="13.5" thickBot="1">
      <c r="A105" s="387"/>
      <c r="B105" s="388"/>
      <c r="C105" s="388"/>
      <c r="D105" s="388"/>
      <c r="E105" s="388"/>
      <c r="F105" s="388"/>
      <c r="G105" s="388"/>
      <c r="H105" s="388"/>
      <c r="I105" s="399"/>
      <c r="J105" s="399"/>
      <c r="K105" s="399"/>
    </row>
    <row r="106" spans="1:11" s="35" customFormat="1" ht="13.5" thickBot="1">
      <c r="A106" s="394" t="s">
        <v>183</v>
      </c>
      <c r="B106" s="481">
        <v>27</v>
      </c>
      <c r="C106" s="481">
        <v>53</v>
      </c>
      <c r="D106" s="481">
        <v>20</v>
      </c>
      <c r="E106" s="481">
        <v>257</v>
      </c>
      <c r="F106" s="481">
        <v>11</v>
      </c>
      <c r="G106" s="480">
        <v>368</v>
      </c>
      <c r="H106" s="481">
        <v>98</v>
      </c>
      <c r="I106" s="399"/>
      <c r="J106" s="399"/>
      <c r="K106" s="399"/>
    </row>
    <row r="107" spans="1:11" s="35" customFormat="1" ht="13.5" thickBot="1">
      <c r="A107" s="391" t="s">
        <v>11</v>
      </c>
      <c r="B107" s="482">
        <v>9</v>
      </c>
      <c r="C107" s="482">
        <v>43</v>
      </c>
      <c r="D107" s="482">
        <v>20</v>
      </c>
      <c r="E107" s="482">
        <v>253</v>
      </c>
      <c r="F107" s="482">
        <v>11</v>
      </c>
      <c r="G107" s="480">
        <v>336</v>
      </c>
      <c r="H107" s="483">
        <v>96</v>
      </c>
      <c r="I107" s="399"/>
      <c r="J107" s="399"/>
      <c r="K107" s="399"/>
    </row>
    <row r="108" spans="1:11" s="35" customFormat="1" ht="13.5" thickBot="1">
      <c r="A108" s="392" t="s">
        <v>12</v>
      </c>
      <c r="B108" s="393">
        <f>IF(ISERR(B107/B106*100),0,B107/B106*100)</f>
        <v>33.333333333333329</v>
      </c>
      <c r="C108" s="393">
        <f t="shared" ref="C108:H108" si="24">IF(ISERR(C107/C106*100),0,C107/C106*100)</f>
        <v>81.132075471698116</v>
      </c>
      <c r="D108" s="393">
        <f t="shared" si="24"/>
        <v>100</v>
      </c>
      <c r="E108" s="393">
        <f t="shared" si="24"/>
        <v>98.443579766536971</v>
      </c>
      <c r="F108" s="393">
        <f t="shared" si="24"/>
        <v>100</v>
      </c>
      <c r="G108" s="393">
        <f t="shared" si="24"/>
        <v>91.304347826086953</v>
      </c>
      <c r="H108" s="393">
        <f t="shared" si="24"/>
        <v>97.959183673469383</v>
      </c>
      <c r="I108" s="399"/>
      <c r="J108" s="399"/>
      <c r="K108" s="399"/>
    </row>
    <row r="109" spans="1:11" s="35" customFormat="1" ht="13.5" thickBot="1">
      <c r="A109" s="387"/>
      <c r="B109" s="388"/>
      <c r="C109" s="388"/>
      <c r="D109" s="388"/>
      <c r="E109" s="388"/>
      <c r="F109" s="388"/>
      <c r="G109" s="388"/>
      <c r="H109" s="388"/>
      <c r="I109" s="399"/>
      <c r="J109" s="399"/>
      <c r="K109" s="399"/>
    </row>
    <row r="110" spans="1:11" s="35" customFormat="1" ht="13.5" thickBot="1">
      <c r="A110" s="394" t="s">
        <v>199</v>
      </c>
      <c r="B110" s="477">
        <v>18</v>
      </c>
      <c r="C110" s="477">
        <v>106</v>
      </c>
      <c r="D110" s="477">
        <v>42</v>
      </c>
      <c r="E110" s="477">
        <v>412</v>
      </c>
      <c r="F110" s="477">
        <v>30</v>
      </c>
      <c r="G110" s="476">
        <v>608</v>
      </c>
      <c r="H110" s="477">
        <v>150</v>
      </c>
      <c r="I110" s="399"/>
      <c r="J110" s="399"/>
      <c r="K110" s="399"/>
    </row>
    <row r="111" spans="1:11" s="35" customFormat="1" ht="13.5" thickBot="1">
      <c r="A111" s="391" t="s">
        <v>11</v>
      </c>
      <c r="B111" s="478">
        <v>4</v>
      </c>
      <c r="C111" s="478">
        <v>49</v>
      </c>
      <c r="D111" s="478">
        <v>32</v>
      </c>
      <c r="E111" s="478">
        <v>355</v>
      </c>
      <c r="F111" s="478">
        <v>26</v>
      </c>
      <c r="G111" s="476">
        <v>466</v>
      </c>
      <c r="H111" s="479">
        <v>141</v>
      </c>
      <c r="I111" s="399"/>
      <c r="J111" s="399"/>
      <c r="K111" s="399"/>
    </row>
    <row r="112" spans="1:11" s="35" customFormat="1" ht="13.5" thickBot="1">
      <c r="A112" s="392" t="s">
        <v>12</v>
      </c>
      <c r="B112" s="393">
        <f>IF(ISERR(B111/B110*100),0,B111/B110*100)</f>
        <v>22.222222222222221</v>
      </c>
      <c r="C112" s="393">
        <f t="shared" ref="C112:H112" si="25">IF(ISERR(C111/C110*100),0,C111/C110*100)</f>
        <v>46.226415094339622</v>
      </c>
      <c r="D112" s="393">
        <f t="shared" si="25"/>
        <v>76.19047619047619</v>
      </c>
      <c r="E112" s="393">
        <f t="shared" si="25"/>
        <v>86.165048543689309</v>
      </c>
      <c r="F112" s="393">
        <f t="shared" si="25"/>
        <v>86.666666666666671</v>
      </c>
      <c r="G112" s="393">
        <f t="shared" si="25"/>
        <v>76.64473684210526</v>
      </c>
      <c r="H112" s="393">
        <f t="shared" si="25"/>
        <v>94</v>
      </c>
      <c r="I112" s="399"/>
      <c r="J112" s="399"/>
      <c r="K112" s="399"/>
    </row>
    <row r="113" spans="1:11" s="35" customFormat="1" ht="13.5" thickBot="1">
      <c r="A113" s="387"/>
      <c r="B113" s="388"/>
      <c r="C113" s="388"/>
      <c r="D113" s="388"/>
      <c r="E113" s="388"/>
      <c r="F113" s="388"/>
      <c r="G113" s="388"/>
      <c r="H113" s="388"/>
      <c r="I113" s="399"/>
      <c r="J113" s="399"/>
      <c r="K113" s="399"/>
    </row>
    <row r="114" spans="1:11" s="35" customFormat="1" ht="13.5" thickBot="1">
      <c r="A114" s="394" t="s">
        <v>200</v>
      </c>
      <c r="B114" s="473">
        <v>39</v>
      </c>
      <c r="C114" s="473">
        <v>151</v>
      </c>
      <c r="D114" s="473">
        <v>79</v>
      </c>
      <c r="E114" s="473">
        <v>609</v>
      </c>
      <c r="F114" s="473">
        <v>37</v>
      </c>
      <c r="G114" s="472">
        <v>915</v>
      </c>
      <c r="H114" s="473">
        <v>237</v>
      </c>
      <c r="I114" s="399"/>
      <c r="J114" s="399"/>
      <c r="K114" s="399"/>
    </row>
    <row r="115" spans="1:11" s="35" customFormat="1" ht="13.5" thickBot="1">
      <c r="A115" s="391" t="s">
        <v>11</v>
      </c>
      <c r="B115" s="474">
        <v>17</v>
      </c>
      <c r="C115" s="474">
        <v>134</v>
      </c>
      <c r="D115" s="474">
        <v>77</v>
      </c>
      <c r="E115" s="474">
        <v>428</v>
      </c>
      <c r="F115" s="474">
        <v>48</v>
      </c>
      <c r="G115" s="472">
        <v>704</v>
      </c>
      <c r="H115" s="475">
        <v>136</v>
      </c>
      <c r="I115" s="399"/>
      <c r="J115" s="399"/>
      <c r="K115" s="399"/>
    </row>
    <row r="116" spans="1:11" s="35" customFormat="1" ht="13.5" thickBot="1">
      <c r="A116" s="392" t="s">
        <v>12</v>
      </c>
      <c r="B116" s="393">
        <f>IF(ISERR(B115/B114*100),0,B115/B114*100)</f>
        <v>43.589743589743591</v>
      </c>
      <c r="C116" s="393">
        <f t="shared" ref="C116:H116" si="26">IF(ISERR(C115/C114*100),0,C115/C114*100)</f>
        <v>88.741721854304629</v>
      </c>
      <c r="D116" s="393">
        <f t="shared" si="26"/>
        <v>97.468354430379748</v>
      </c>
      <c r="E116" s="393">
        <f t="shared" si="26"/>
        <v>70.279146141215108</v>
      </c>
      <c r="F116" s="393">
        <f t="shared" si="26"/>
        <v>129.72972972972974</v>
      </c>
      <c r="G116" s="393">
        <f t="shared" si="26"/>
        <v>76.939890710382514</v>
      </c>
      <c r="H116" s="393">
        <f t="shared" si="26"/>
        <v>57.383966244725734</v>
      </c>
      <c r="I116" s="399"/>
      <c r="J116" s="399"/>
      <c r="K116" s="399"/>
    </row>
    <row r="117" spans="1:11" s="35" customFormat="1" ht="13.5" thickBot="1">
      <c r="A117" s="387"/>
      <c r="B117" s="388"/>
      <c r="C117" s="388"/>
      <c r="D117" s="388"/>
      <c r="E117" s="388"/>
      <c r="F117" s="388"/>
      <c r="G117" s="388"/>
      <c r="H117" s="388"/>
      <c r="I117" s="399"/>
      <c r="J117" s="399"/>
      <c r="K117" s="399"/>
    </row>
    <row r="118" spans="1:11" s="35" customFormat="1" ht="13.5" thickBot="1">
      <c r="A118" s="394" t="s">
        <v>201</v>
      </c>
      <c r="B118" s="501">
        <v>11</v>
      </c>
      <c r="C118" s="501">
        <v>41</v>
      </c>
      <c r="D118" s="501">
        <v>17</v>
      </c>
      <c r="E118" s="501">
        <v>177</v>
      </c>
      <c r="F118" s="501">
        <v>12</v>
      </c>
      <c r="G118" s="500">
        <v>258</v>
      </c>
      <c r="H118" s="501">
        <v>58</v>
      </c>
      <c r="I118" s="399"/>
      <c r="J118" s="399"/>
      <c r="K118" s="399"/>
    </row>
    <row r="119" spans="1:11" s="35" customFormat="1" ht="13.5" thickBot="1">
      <c r="A119" s="391" t="s">
        <v>11</v>
      </c>
      <c r="B119" s="502">
        <v>7</v>
      </c>
      <c r="C119" s="502">
        <v>30</v>
      </c>
      <c r="D119" s="502">
        <v>15</v>
      </c>
      <c r="E119" s="502">
        <v>160</v>
      </c>
      <c r="F119" s="502">
        <v>9</v>
      </c>
      <c r="G119" s="500">
        <v>221</v>
      </c>
      <c r="H119" s="503">
        <v>48</v>
      </c>
      <c r="I119" s="399"/>
      <c r="J119" s="399"/>
      <c r="K119" s="399"/>
    </row>
    <row r="120" spans="1:11" s="35" customFormat="1" ht="13.5" thickBot="1">
      <c r="A120" s="392" t="s">
        <v>12</v>
      </c>
      <c r="B120" s="393">
        <f>IF(ISERR(B119/B118*100),0,B119/B118*100)</f>
        <v>63.636363636363633</v>
      </c>
      <c r="C120" s="393">
        <f t="shared" ref="C120:H120" si="27">IF(ISERR(C119/C118*100),0,C119/C118*100)</f>
        <v>73.170731707317074</v>
      </c>
      <c r="D120" s="393">
        <f t="shared" si="27"/>
        <v>88.235294117647058</v>
      </c>
      <c r="E120" s="393">
        <f t="shared" si="27"/>
        <v>90.395480225988706</v>
      </c>
      <c r="F120" s="393">
        <f t="shared" si="27"/>
        <v>75</v>
      </c>
      <c r="G120" s="393">
        <f t="shared" si="27"/>
        <v>85.658914728682163</v>
      </c>
      <c r="H120" s="393">
        <f t="shared" si="27"/>
        <v>82.758620689655174</v>
      </c>
      <c r="I120" s="399"/>
      <c r="J120" s="399"/>
      <c r="K120" s="399"/>
    </row>
    <row r="121" spans="1:11" s="35" customFormat="1" ht="13.5" thickBot="1">
      <c r="A121" s="387"/>
      <c r="B121" s="388"/>
      <c r="C121" s="388"/>
      <c r="D121" s="388"/>
      <c r="E121" s="388"/>
      <c r="F121" s="388"/>
      <c r="G121" s="388"/>
      <c r="H121" s="388"/>
      <c r="I121" s="399"/>
      <c r="J121" s="399"/>
      <c r="K121" s="399"/>
    </row>
    <row r="122" spans="1:11" s="35" customFormat="1" ht="13.5" thickBot="1">
      <c r="A122" s="394" t="s">
        <v>255</v>
      </c>
      <c r="B122" s="497">
        <v>23</v>
      </c>
      <c r="C122" s="497">
        <v>84</v>
      </c>
      <c r="D122" s="497">
        <v>26</v>
      </c>
      <c r="E122" s="497">
        <v>322</v>
      </c>
      <c r="F122" s="497">
        <v>22</v>
      </c>
      <c r="G122" s="496">
        <v>477</v>
      </c>
      <c r="H122" s="497">
        <v>117</v>
      </c>
      <c r="I122" s="399"/>
      <c r="J122" s="399"/>
      <c r="K122" s="399"/>
    </row>
    <row r="123" spans="1:11" s="35" customFormat="1" ht="13.5" thickBot="1">
      <c r="A123" s="391" t="s">
        <v>11</v>
      </c>
      <c r="B123" s="498">
        <v>12</v>
      </c>
      <c r="C123" s="498">
        <v>67</v>
      </c>
      <c r="D123" s="498">
        <v>24</v>
      </c>
      <c r="E123" s="498">
        <v>314</v>
      </c>
      <c r="F123" s="498">
        <v>22</v>
      </c>
      <c r="G123" s="496">
        <v>439</v>
      </c>
      <c r="H123" s="499">
        <v>117</v>
      </c>
      <c r="I123" s="399"/>
      <c r="J123" s="399"/>
      <c r="K123" s="399"/>
    </row>
    <row r="124" spans="1:11" s="35" customFormat="1" ht="13.5" thickBot="1">
      <c r="A124" s="392" t="s">
        <v>12</v>
      </c>
      <c r="B124" s="393">
        <f>IF(ISERR(B123/B122*100),0,B123/B122*100)</f>
        <v>52.173913043478258</v>
      </c>
      <c r="C124" s="393">
        <f t="shared" ref="C124:H124" si="28">IF(ISERR(C123/C122*100),0,C123/C122*100)</f>
        <v>79.761904761904773</v>
      </c>
      <c r="D124" s="393">
        <f t="shared" si="28"/>
        <v>92.307692307692307</v>
      </c>
      <c r="E124" s="393">
        <f t="shared" si="28"/>
        <v>97.515527950310556</v>
      </c>
      <c r="F124" s="393">
        <f t="shared" si="28"/>
        <v>100</v>
      </c>
      <c r="G124" s="393">
        <f t="shared" si="28"/>
        <v>92.033542976939202</v>
      </c>
      <c r="H124" s="393">
        <f t="shared" si="28"/>
        <v>100</v>
      </c>
      <c r="I124" s="399"/>
      <c r="J124" s="399"/>
      <c r="K124" s="399"/>
    </row>
    <row r="125" spans="1:11" s="35" customFormat="1" ht="13.5" thickBot="1">
      <c r="A125" s="387"/>
      <c r="B125" s="388"/>
      <c r="C125" s="388"/>
      <c r="D125" s="388"/>
      <c r="E125" s="388"/>
      <c r="F125" s="388"/>
      <c r="G125" s="388"/>
      <c r="H125" s="388"/>
      <c r="I125" s="399"/>
      <c r="J125" s="399"/>
      <c r="K125" s="399"/>
    </row>
    <row r="126" spans="1:11" s="35" customFormat="1" ht="13.5" thickBot="1">
      <c r="A126" s="394" t="s">
        <v>283</v>
      </c>
      <c r="B126" s="529">
        <v>32</v>
      </c>
      <c r="C126" s="529">
        <v>123</v>
      </c>
      <c r="D126" s="529">
        <v>56</v>
      </c>
      <c r="E126" s="529">
        <v>535</v>
      </c>
      <c r="F126" s="529">
        <v>43</v>
      </c>
      <c r="G126" s="528">
        <v>789</v>
      </c>
      <c r="H126" s="529">
        <v>217</v>
      </c>
      <c r="I126" s="399"/>
      <c r="J126" s="399"/>
      <c r="K126" s="399"/>
    </row>
    <row r="127" spans="1:11" s="35" customFormat="1" ht="13.5" thickBot="1">
      <c r="A127" s="391" t="s">
        <v>11</v>
      </c>
      <c r="B127" s="530">
        <v>30</v>
      </c>
      <c r="C127" s="530">
        <v>120</v>
      </c>
      <c r="D127" s="530">
        <v>54</v>
      </c>
      <c r="E127" s="530">
        <v>514</v>
      </c>
      <c r="F127" s="530">
        <v>40</v>
      </c>
      <c r="G127" s="528">
        <v>758</v>
      </c>
      <c r="H127" s="531">
        <v>217</v>
      </c>
      <c r="I127" s="399"/>
      <c r="J127" s="399"/>
      <c r="K127" s="399"/>
    </row>
    <row r="128" spans="1:11" s="35" customFormat="1" ht="13.5" thickBot="1">
      <c r="A128" s="392" t="s">
        <v>12</v>
      </c>
      <c r="B128" s="393">
        <f>IF(ISERR(B127/B126*100),0,B127/B126*100)</f>
        <v>93.75</v>
      </c>
      <c r="C128" s="393">
        <f t="shared" ref="C128:H128" si="29">IF(ISERR(C127/C126*100),0,C127/C126*100)</f>
        <v>97.560975609756099</v>
      </c>
      <c r="D128" s="393">
        <f t="shared" si="29"/>
        <v>96.428571428571431</v>
      </c>
      <c r="E128" s="393">
        <f t="shared" si="29"/>
        <v>96.074766355140184</v>
      </c>
      <c r="F128" s="393">
        <f t="shared" si="29"/>
        <v>93.023255813953483</v>
      </c>
      <c r="G128" s="393">
        <f t="shared" si="29"/>
        <v>96.070975918884656</v>
      </c>
      <c r="H128" s="393">
        <f t="shared" si="29"/>
        <v>100</v>
      </c>
      <c r="I128" s="399"/>
      <c r="J128" s="399"/>
      <c r="K128" s="399"/>
    </row>
    <row r="129" spans="1:11" s="35" customFormat="1" ht="13.5" thickBot="1">
      <c r="A129" s="387"/>
      <c r="B129" s="388"/>
      <c r="C129" s="388"/>
      <c r="D129" s="388"/>
      <c r="E129" s="388"/>
      <c r="F129" s="388"/>
      <c r="G129" s="388"/>
      <c r="H129" s="388"/>
      <c r="I129" s="399"/>
      <c r="J129" s="399"/>
      <c r="K129" s="399"/>
    </row>
    <row r="130" spans="1:11" s="35" customFormat="1" ht="13.5" thickBot="1">
      <c r="A130" s="394" t="s">
        <v>307</v>
      </c>
      <c r="B130" s="493">
        <v>41</v>
      </c>
      <c r="C130" s="493">
        <v>132</v>
      </c>
      <c r="D130" s="493">
        <v>57</v>
      </c>
      <c r="E130" s="493">
        <v>518</v>
      </c>
      <c r="F130" s="493">
        <v>33</v>
      </c>
      <c r="G130" s="492">
        <v>781</v>
      </c>
      <c r="H130" s="493">
        <v>94</v>
      </c>
      <c r="I130" s="399"/>
      <c r="J130" s="399"/>
      <c r="K130" s="399"/>
    </row>
    <row r="131" spans="1:11" s="35" customFormat="1" ht="13.5" thickBot="1">
      <c r="A131" s="391" t="s">
        <v>11</v>
      </c>
      <c r="B131" s="494">
        <v>40</v>
      </c>
      <c r="C131" s="494">
        <v>128</v>
      </c>
      <c r="D131" s="494">
        <v>57</v>
      </c>
      <c r="E131" s="494">
        <v>480</v>
      </c>
      <c r="F131" s="494">
        <v>33</v>
      </c>
      <c r="G131" s="492">
        <v>738</v>
      </c>
      <c r="H131" s="495">
        <v>94</v>
      </c>
      <c r="I131" s="399"/>
      <c r="J131" s="399"/>
      <c r="K131" s="399"/>
    </row>
    <row r="132" spans="1:11" s="35" customFormat="1" ht="13.5" thickBot="1">
      <c r="A132" s="392" t="s">
        <v>12</v>
      </c>
      <c r="B132" s="393">
        <f>IF(ISERR(B131/B130*100),0,B131/B130*100)</f>
        <v>97.560975609756099</v>
      </c>
      <c r="C132" s="393">
        <f t="shared" ref="C132:H132" si="30">IF(ISERR(C131/C130*100),0,C131/C130*100)</f>
        <v>96.969696969696969</v>
      </c>
      <c r="D132" s="393">
        <f t="shared" si="30"/>
        <v>100</v>
      </c>
      <c r="E132" s="393">
        <f t="shared" si="30"/>
        <v>92.664092664092664</v>
      </c>
      <c r="F132" s="393">
        <f t="shared" si="30"/>
        <v>100</v>
      </c>
      <c r="G132" s="393">
        <f t="shared" si="30"/>
        <v>94.494238156209988</v>
      </c>
      <c r="H132" s="393">
        <f t="shared" si="30"/>
        <v>100</v>
      </c>
      <c r="I132" s="399"/>
      <c r="J132" s="399"/>
      <c r="K132" s="399"/>
    </row>
    <row r="133" spans="1:11" s="35" customFormat="1" ht="13.5" thickBot="1">
      <c r="A133" s="387"/>
      <c r="B133" s="388"/>
      <c r="C133" s="388"/>
      <c r="D133" s="388"/>
      <c r="E133" s="388"/>
      <c r="F133" s="388"/>
      <c r="G133" s="388"/>
      <c r="H133" s="388"/>
      <c r="I133" s="399"/>
      <c r="J133" s="399"/>
      <c r="K133" s="399"/>
    </row>
    <row r="134" spans="1:11" s="35" customFormat="1" ht="13.5" thickBot="1">
      <c r="A134" s="394" t="s">
        <v>311</v>
      </c>
      <c r="B134" s="461">
        <v>28</v>
      </c>
      <c r="C134" s="461">
        <v>76</v>
      </c>
      <c r="D134" s="461">
        <v>38</v>
      </c>
      <c r="E134" s="461">
        <v>317</v>
      </c>
      <c r="F134" s="461">
        <v>17</v>
      </c>
      <c r="G134" s="460">
        <v>476</v>
      </c>
      <c r="H134" s="461">
        <v>125</v>
      </c>
      <c r="I134" s="399"/>
      <c r="J134" s="399"/>
      <c r="K134" s="399"/>
    </row>
    <row r="135" spans="1:11" s="35" customFormat="1" ht="13.5" thickBot="1">
      <c r="A135" s="391" t="s">
        <v>11</v>
      </c>
      <c r="B135" s="462">
        <v>9</v>
      </c>
      <c r="C135" s="462">
        <v>51</v>
      </c>
      <c r="D135" s="462">
        <v>37</v>
      </c>
      <c r="E135" s="462">
        <v>290</v>
      </c>
      <c r="F135" s="462">
        <v>14</v>
      </c>
      <c r="G135" s="460">
        <v>401</v>
      </c>
      <c r="H135" s="463">
        <v>115</v>
      </c>
      <c r="I135" s="399"/>
      <c r="J135" s="399"/>
      <c r="K135" s="399"/>
    </row>
    <row r="136" spans="1:11" s="35" customFormat="1" ht="13.5" thickBot="1">
      <c r="A136" s="392" t="s">
        <v>12</v>
      </c>
      <c r="B136" s="393">
        <f>IF(ISERR(B135/B134*100),0,B135/B134*100)</f>
        <v>32.142857142857146</v>
      </c>
      <c r="C136" s="393">
        <f t="shared" ref="C136:H136" si="31">IF(ISERR(C135/C134*100),0,C135/C134*100)</f>
        <v>67.10526315789474</v>
      </c>
      <c r="D136" s="393">
        <f t="shared" si="31"/>
        <v>97.368421052631575</v>
      </c>
      <c r="E136" s="393">
        <f t="shared" si="31"/>
        <v>91.482649842271286</v>
      </c>
      <c r="F136" s="393">
        <f t="shared" si="31"/>
        <v>82.35294117647058</v>
      </c>
      <c r="G136" s="393">
        <f t="shared" si="31"/>
        <v>84.243697478991592</v>
      </c>
      <c r="H136" s="393">
        <f t="shared" si="31"/>
        <v>92</v>
      </c>
      <c r="I136" s="399"/>
      <c r="J136" s="399"/>
      <c r="K136" s="399"/>
    </row>
    <row r="137" spans="1:11" s="35" customFormat="1" ht="13.5" thickBot="1">
      <c r="A137" s="387"/>
      <c r="B137" s="388"/>
      <c r="C137" s="388"/>
      <c r="D137" s="388"/>
      <c r="E137" s="388"/>
      <c r="F137" s="388"/>
      <c r="G137" s="388"/>
      <c r="H137" s="388"/>
      <c r="I137" s="399"/>
      <c r="J137" s="399"/>
      <c r="K137" s="399"/>
    </row>
    <row r="138" spans="1:11" s="35" customFormat="1" ht="13.5" thickBot="1">
      <c r="A138" s="394" t="s">
        <v>373</v>
      </c>
      <c r="B138" s="525">
        <v>14</v>
      </c>
      <c r="C138" s="525">
        <v>49</v>
      </c>
      <c r="D138" s="525">
        <v>19</v>
      </c>
      <c r="E138" s="525">
        <v>203</v>
      </c>
      <c r="F138" s="525">
        <v>16</v>
      </c>
      <c r="G138" s="524">
        <v>301</v>
      </c>
      <c r="H138" s="525">
        <v>77</v>
      </c>
      <c r="I138" s="399"/>
      <c r="J138" s="399"/>
      <c r="K138" s="399"/>
    </row>
    <row r="139" spans="1:11" s="35" customFormat="1" ht="13.5" thickBot="1">
      <c r="A139" s="391" t="s">
        <v>11</v>
      </c>
      <c r="B139" s="526">
        <v>4</v>
      </c>
      <c r="C139" s="526">
        <v>39</v>
      </c>
      <c r="D139" s="526">
        <v>19</v>
      </c>
      <c r="E139" s="526">
        <v>201</v>
      </c>
      <c r="F139" s="526">
        <v>15</v>
      </c>
      <c r="G139" s="524">
        <v>278</v>
      </c>
      <c r="H139" s="527">
        <v>77</v>
      </c>
      <c r="I139" s="399"/>
      <c r="J139" s="399"/>
      <c r="K139" s="399"/>
    </row>
    <row r="140" spans="1:11" s="35" customFormat="1" ht="13.5" thickBot="1">
      <c r="A140" s="392" t="s">
        <v>12</v>
      </c>
      <c r="B140" s="393">
        <f>IF(ISERR(B139/B138*100),0,B139/B138*100)</f>
        <v>28.571428571428569</v>
      </c>
      <c r="C140" s="393">
        <f t="shared" ref="C140:H140" si="32">IF(ISERR(C139/C138*100),0,C139/C138*100)</f>
        <v>79.591836734693871</v>
      </c>
      <c r="D140" s="393">
        <f t="shared" si="32"/>
        <v>100</v>
      </c>
      <c r="E140" s="393">
        <f t="shared" si="32"/>
        <v>99.01477832512316</v>
      </c>
      <c r="F140" s="393">
        <f t="shared" si="32"/>
        <v>93.75</v>
      </c>
      <c r="G140" s="393">
        <f t="shared" si="32"/>
        <v>92.358803986710967</v>
      </c>
      <c r="H140" s="393">
        <f t="shared" si="32"/>
        <v>100</v>
      </c>
      <c r="I140" s="399"/>
      <c r="J140" s="399"/>
      <c r="K140" s="399"/>
    </row>
    <row r="141" spans="1:11" s="35" customFormat="1" ht="13.5" thickBot="1">
      <c r="A141" s="387"/>
      <c r="B141" s="388"/>
      <c r="C141" s="388"/>
      <c r="D141" s="388"/>
      <c r="E141" s="388"/>
      <c r="F141" s="388"/>
      <c r="G141" s="388"/>
      <c r="H141" s="388"/>
      <c r="I141" s="399"/>
      <c r="J141" s="399"/>
      <c r="K141" s="399"/>
    </row>
    <row r="142" spans="1:11" s="35" customFormat="1" ht="13.5" thickBot="1">
      <c r="A142" s="394" t="s">
        <v>383</v>
      </c>
      <c r="B142" s="521">
        <v>117</v>
      </c>
      <c r="C142" s="521">
        <v>443</v>
      </c>
      <c r="D142" s="521">
        <v>195</v>
      </c>
      <c r="E142" s="521">
        <v>1636</v>
      </c>
      <c r="F142" s="521">
        <v>68</v>
      </c>
      <c r="G142" s="520">
        <v>2459</v>
      </c>
      <c r="H142" s="521">
        <v>637</v>
      </c>
      <c r="I142" s="399"/>
      <c r="J142" s="399"/>
      <c r="K142" s="399"/>
    </row>
    <row r="143" spans="1:11" s="35" customFormat="1" ht="13.5" thickBot="1">
      <c r="A143" s="391" t="s">
        <v>11</v>
      </c>
      <c r="B143" s="522">
        <v>45</v>
      </c>
      <c r="C143" s="522">
        <v>272</v>
      </c>
      <c r="D143" s="522">
        <v>152</v>
      </c>
      <c r="E143" s="522">
        <v>1350</v>
      </c>
      <c r="F143" s="522">
        <v>61</v>
      </c>
      <c r="G143" s="520">
        <v>1880</v>
      </c>
      <c r="H143" s="523">
        <v>555</v>
      </c>
      <c r="I143" s="399"/>
      <c r="J143" s="399"/>
      <c r="K143" s="399"/>
    </row>
    <row r="144" spans="1:11" s="35" customFormat="1" ht="13.5" thickBot="1">
      <c r="A144" s="392" t="s">
        <v>12</v>
      </c>
      <c r="B144" s="393">
        <f>IF(ISERR(B143/B142*100),0,B143/B142*100)</f>
        <v>38.461538461538467</v>
      </c>
      <c r="C144" s="393">
        <f t="shared" ref="C144:H144" si="33">IF(ISERR(C143/C142*100),0,C143/C142*100)</f>
        <v>61.399548532731373</v>
      </c>
      <c r="D144" s="393">
        <f t="shared" si="33"/>
        <v>77.948717948717956</v>
      </c>
      <c r="E144" s="393">
        <f t="shared" si="33"/>
        <v>82.518337408312959</v>
      </c>
      <c r="F144" s="393">
        <f t="shared" si="33"/>
        <v>89.705882352941174</v>
      </c>
      <c r="G144" s="393">
        <f t="shared" si="33"/>
        <v>76.453843025620174</v>
      </c>
      <c r="H144" s="393">
        <f t="shared" si="33"/>
        <v>87.127158555729991</v>
      </c>
      <c r="I144" s="399"/>
      <c r="J144" s="399"/>
      <c r="K144" s="399"/>
    </row>
    <row r="145" spans="1:11" s="35" customFormat="1" ht="13.5" thickBot="1">
      <c r="A145" s="387"/>
      <c r="B145" s="388"/>
      <c r="C145" s="388"/>
      <c r="D145" s="388"/>
      <c r="E145" s="388"/>
      <c r="F145" s="388"/>
      <c r="G145" s="388"/>
      <c r="H145" s="388"/>
      <c r="I145" s="399"/>
      <c r="J145" s="399"/>
      <c r="K145" s="399"/>
    </row>
    <row r="146" spans="1:11" s="35" customFormat="1" ht="13.5" thickBot="1">
      <c r="A146" s="394" t="s">
        <v>409</v>
      </c>
      <c r="B146" s="517">
        <v>22</v>
      </c>
      <c r="C146" s="517">
        <v>43</v>
      </c>
      <c r="D146" s="517">
        <v>22</v>
      </c>
      <c r="E146" s="517">
        <v>204</v>
      </c>
      <c r="F146" s="517">
        <v>11</v>
      </c>
      <c r="G146" s="516">
        <v>302</v>
      </c>
      <c r="H146" s="517">
        <v>80</v>
      </c>
      <c r="I146" s="399"/>
      <c r="J146" s="399"/>
      <c r="K146" s="399"/>
    </row>
    <row r="147" spans="1:11" s="35" customFormat="1" ht="13.5" thickBot="1">
      <c r="A147" s="391" t="s">
        <v>11</v>
      </c>
      <c r="B147" s="518">
        <v>16</v>
      </c>
      <c r="C147" s="518">
        <v>27</v>
      </c>
      <c r="D147" s="518">
        <v>18</v>
      </c>
      <c r="E147" s="518">
        <v>187</v>
      </c>
      <c r="F147" s="518">
        <v>11</v>
      </c>
      <c r="G147" s="516">
        <v>259</v>
      </c>
      <c r="H147" s="519">
        <v>80</v>
      </c>
      <c r="I147" s="399"/>
      <c r="J147" s="399"/>
      <c r="K147" s="399"/>
    </row>
    <row r="148" spans="1:11" s="35" customFormat="1" ht="13.5" thickBot="1">
      <c r="A148" s="392" t="s">
        <v>12</v>
      </c>
      <c r="B148" s="393">
        <f>IF(ISERR(B147/B146*100),0,B147/B146*100)</f>
        <v>72.727272727272734</v>
      </c>
      <c r="C148" s="393">
        <f t="shared" ref="C148:H148" si="34">IF(ISERR(C147/C146*100),0,C147/C146*100)</f>
        <v>62.790697674418603</v>
      </c>
      <c r="D148" s="393">
        <f t="shared" si="34"/>
        <v>81.818181818181827</v>
      </c>
      <c r="E148" s="393">
        <f t="shared" si="34"/>
        <v>91.666666666666657</v>
      </c>
      <c r="F148" s="393">
        <f t="shared" si="34"/>
        <v>100</v>
      </c>
      <c r="G148" s="393">
        <f t="shared" si="34"/>
        <v>85.761589403973517</v>
      </c>
      <c r="H148" s="393">
        <f t="shared" si="34"/>
        <v>100</v>
      </c>
      <c r="I148" s="399"/>
      <c r="J148" s="399"/>
      <c r="K148" s="399"/>
    </row>
    <row r="149" spans="1:11" s="35" customFormat="1" ht="13.5" thickBot="1">
      <c r="A149" s="387"/>
      <c r="B149" s="388"/>
      <c r="C149" s="388"/>
      <c r="D149" s="388"/>
      <c r="E149" s="388"/>
      <c r="F149" s="388"/>
      <c r="G149" s="388"/>
      <c r="H149" s="388"/>
      <c r="I149" s="399"/>
      <c r="J149" s="399"/>
      <c r="K149" s="399"/>
    </row>
    <row r="150" spans="1:11" s="35" customFormat="1" ht="13.5" thickBot="1">
      <c r="A150" s="394" t="s">
        <v>417</v>
      </c>
      <c r="B150" s="513">
        <v>9</v>
      </c>
      <c r="C150" s="513">
        <v>32</v>
      </c>
      <c r="D150" s="513">
        <v>15</v>
      </c>
      <c r="E150" s="513">
        <v>142</v>
      </c>
      <c r="F150" s="513">
        <v>11</v>
      </c>
      <c r="G150" s="512">
        <v>209</v>
      </c>
      <c r="H150" s="513">
        <v>61</v>
      </c>
      <c r="I150" s="399"/>
      <c r="J150" s="399"/>
      <c r="K150" s="399"/>
    </row>
    <row r="151" spans="1:11" s="35" customFormat="1" ht="13.5" thickBot="1">
      <c r="A151" s="391" t="s">
        <v>11</v>
      </c>
      <c r="B151" s="514">
        <v>7</v>
      </c>
      <c r="C151" s="514">
        <v>29</v>
      </c>
      <c r="D151" s="514">
        <v>15</v>
      </c>
      <c r="E151" s="514">
        <v>119</v>
      </c>
      <c r="F151" s="514">
        <v>10</v>
      </c>
      <c r="G151" s="512">
        <v>180</v>
      </c>
      <c r="H151" s="515">
        <v>49</v>
      </c>
      <c r="I151" s="399"/>
      <c r="J151" s="399"/>
      <c r="K151" s="399"/>
    </row>
    <row r="152" spans="1:11" s="35" customFormat="1" ht="13.5" thickBot="1">
      <c r="A152" s="392" t="s">
        <v>12</v>
      </c>
      <c r="B152" s="393">
        <f>IF(ISERR(B151/B150*100),0,B151/B150*100)</f>
        <v>77.777777777777786</v>
      </c>
      <c r="C152" s="393">
        <f t="shared" ref="C152:H152" si="35">IF(ISERR(C151/C150*100),0,C151/C150*100)</f>
        <v>90.625</v>
      </c>
      <c r="D152" s="393">
        <f t="shared" si="35"/>
        <v>100</v>
      </c>
      <c r="E152" s="393">
        <f t="shared" si="35"/>
        <v>83.802816901408448</v>
      </c>
      <c r="F152" s="393">
        <f t="shared" si="35"/>
        <v>90.909090909090907</v>
      </c>
      <c r="G152" s="393">
        <f t="shared" si="35"/>
        <v>86.124401913875602</v>
      </c>
      <c r="H152" s="393">
        <f t="shared" si="35"/>
        <v>80.327868852459019</v>
      </c>
      <c r="I152" s="399"/>
      <c r="J152" s="399"/>
      <c r="K152" s="399"/>
    </row>
    <row r="153" spans="1:11" s="35" customFormat="1" ht="13.5" thickBot="1">
      <c r="A153" s="387"/>
      <c r="B153" s="388"/>
      <c r="C153" s="388"/>
      <c r="D153" s="388"/>
      <c r="E153" s="388"/>
      <c r="F153" s="388"/>
      <c r="G153" s="388"/>
      <c r="H153" s="388"/>
      <c r="I153" s="399"/>
      <c r="J153" s="399"/>
      <c r="K153" s="399"/>
    </row>
    <row r="154" spans="1:11" s="35" customFormat="1" ht="13.5" thickBot="1">
      <c r="A154" s="394" t="s">
        <v>418</v>
      </c>
      <c r="B154" s="509">
        <v>44</v>
      </c>
      <c r="C154" s="509">
        <v>133</v>
      </c>
      <c r="D154" s="509">
        <v>52</v>
      </c>
      <c r="E154" s="509">
        <v>513</v>
      </c>
      <c r="F154" s="509">
        <v>17</v>
      </c>
      <c r="G154" s="508">
        <v>759</v>
      </c>
      <c r="H154" s="509">
        <v>207</v>
      </c>
      <c r="I154" s="399"/>
      <c r="J154" s="399"/>
      <c r="K154" s="399"/>
    </row>
    <row r="155" spans="1:11" s="35" customFormat="1" ht="13.5" thickBot="1">
      <c r="A155" s="391" t="s">
        <v>11</v>
      </c>
      <c r="B155" s="510">
        <v>26</v>
      </c>
      <c r="C155" s="510">
        <v>112</v>
      </c>
      <c r="D155" s="510">
        <v>51</v>
      </c>
      <c r="E155" s="510">
        <v>459</v>
      </c>
      <c r="F155" s="510">
        <v>14</v>
      </c>
      <c r="G155" s="508">
        <v>662</v>
      </c>
      <c r="H155" s="511">
        <v>205</v>
      </c>
      <c r="I155" s="399"/>
      <c r="J155" s="399"/>
      <c r="K155" s="399"/>
    </row>
    <row r="156" spans="1:11" s="35" customFormat="1" ht="13.5" thickBot="1">
      <c r="A156" s="392" t="s">
        <v>12</v>
      </c>
      <c r="B156" s="393">
        <f>IF(ISERR(B155/B154*100),0,B155/B154*100)</f>
        <v>59.090909090909093</v>
      </c>
      <c r="C156" s="393">
        <f t="shared" ref="C156:H156" si="36">IF(ISERR(C155/C154*100),0,C155/C154*100)</f>
        <v>84.210526315789465</v>
      </c>
      <c r="D156" s="393">
        <f t="shared" si="36"/>
        <v>98.076923076923066</v>
      </c>
      <c r="E156" s="393">
        <f t="shared" si="36"/>
        <v>89.473684210526315</v>
      </c>
      <c r="F156" s="393">
        <f t="shared" si="36"/>
        <v>82.35294117647058</v>
      </c>
      <c r="G156" s="393">
        <f t="shared" si="36"/>
        <v>87.220026350461126</v>
      </c>
      <c r="H156" s="393">
        <f t="shared" si="36"/>
        <v>99.033816425120762</v>
      </c>
      <c r="I156" s="399"/>
      <c r="J156" s="399"/>
      <c r="K156" s="399"/>
    </row>
    <row r="157" spans="1:11" s="35" customFormat="1" ht="13.5" thickBot="1">
      <c r="A157" s="387"/>
      <c r="B157" s="388"/>
      <c r="C157" s="388"/>
      <c r="D157" s="388"/>
      <c r="E157" s="388"/>
      <c r="F157" s="388"/>
      <c r="G157" s="388"/>
      <c r="H157" s="388"/>
      <c r="I157" s="399"/>
      <c r="J157" s="399"/>
      <c r="K157" s="399"/>
    </row>
    <row r="158" spans="1:11" s="35" customFormat="1" ht="13.5" thickBot="1">
      <c r="A158" s="394" t="s">
        <v>423</v>
      </c>
      <c r="B158" s="505">
        <v>57</v>
      </c>
      <c r="C158" s="505">
        <v>232</v>
      </c>
      <c r="D158" s="505">
        <v>135</v>
      </c>
      <c r="E158" s="505">
        <v>993</v>
      </c>
      <c r="F158" s="505">
        <v>50</v>
      </c>
      <c r="G158" s="504">
        <v>1467</v>
      </c>
      <c r="H158" s="505">
        <v>375</v>
      </c>
      <c r="I158" s="399"/>
      <c r="J158" s="399"/>
      <c r="K158" s="399"/>
    </row>
    <row r="159" spans="1:11" s="35" customFormat="1" ht="13.5" thickBot="1">
      <c r="A159" s="391" t="s">
        <v>11</v>
      </c>
      <c r="B159" s="506">
        <v>32</v>
      </c>
      <c r="C159" s="506">
        <v>180</v>
      </c>
      <c r="D159" s="506">
        <v>135</v>
      </c>
      <c r="E159" s="506">
        <v>839</v>
      </c>
      <c r="F159" s="506">
        <v>49</v>
      </c>
      <c r="G159" s="504">
        <v>1235</v>
      </c>
      <c r="H159" s="507">
        <v>375</v>
      </c>
      <c r="I159" s="399"/>
      <c r="J159" s="399"/>
      <c r="K159" s="399"/>
    </row>
    <row r="160" spans="1:11" s="35" customFormat="1" ht="13.5" thickBot="1">
      <c r="A160" s="392" t="s">
        <v>12</v>
      </c>
      <c r="B160" s="393">
        <f>IF(ISERR(B159/B158*100),0,B159/B158*100)</f>
        <v>56.140350877192979</v>
      </c>
      <c r="C160" s="393">
        <f t="shared" ref="C160:H160" si="37">IF(ISERR(C159/C158*100),0,C159/C158*100)</f>
        <v>77.58620689655173</v>
      </c>
      <c r="D160" s="393">
        <f t="shared" si="37"/>
        <v>100</v>
      </c>
      <c r="E160" s="393">
        <f t="shared" si="37"/>
        <v>84.491440080563947</v>
      </c>
      <c r="F160" s="393">
        <f t="shared" si="37"/>
        <v>98</v>
      </c>
      <c r="G160" s="393">
        <f t="shared" si="37"/>
        <v>84.185412406271297</v>
      </c>
      <c r="H160" s="393">
        <f t="shared" si="37"/>
        <v>100</v>
      </c>
      <c r="I160" s="399"/>
      <c r="J160" s="399"/>
      <c r="K160" s="399"/>
    </row>
    <row r="161" spans="1:11" s="35" customFormat="1" ht="13.5" thickBot="1">
      <c r="A161" s="387"/>
      <c r="B161" s="388"/>
      <c r="C161" s="388"/>
      <c r="D161" s="388"/>
      <c r="E161" s="388"/>
      <c r="F161" s="388"/>
      <c r="G161" s="388"/>
      <c r="H161" s="388"/>
      <c r="I161" s="399"/>
      <c r="J161" s="399"/>
      <c r="K161" s="399"/>
    </row>
    <row r="162" spans="1:11" s="35" customFormat="1" ht="13.5" thickBot="1">
      <c r="A162" s="394"/>
      <c r="B162" s="395"/>
      <c r="C162" s="395"/>
      <c r="D162" s="395"/>
      <c r="E162" s="395"/>
      <c r="F162" s="395"/>
      <c r="G162" s="390">
        <f>SUM(B162:F162)</f>
        <v>0</v>
      </c>
      <c r="H162" s="395"/>
      <c r="I162" s="399"/>
      <c r="J162" s="399"/>
      <c r="K162" s="399"/>
    </row>
    <row r="163" spans="1:11" s="35" customFormat="1" ht="13.5" thickBot="1">
      <c r="A163" s="391" t="s">
        <v>11</v>
      </c>
      <c r="B163" s="396"/>
      <c r="C163" s="396"/>
      <c r="D163" s="396"/>
      <c r="E163" s="396"/>
      <c r="F163" s="396"/>
      <c r="G163" s="390">
        <f>SUM(B163:F163)</f>
        <v>0</v>
      </c>
      <c r="H163" s="397"/>
      <c r="I163" s="399"/>
      <c r="J163" s="399"/>
      <c r="K163" s="399"/>
    </row>
    <row r="164" spans="1:11" s="35" customFormat="1" ht="13.5" thickBot="1">
      <c r="A164" s="392" t="s">
        <v>12</v>
      </c>
      <c r="B164" s="393">
        <f>IF(ISERR(B163/B162*100),0,B163/B162*100)</f>
        <v>0</v>
      </c>
      <c r="C164" s="393">
        <f t="shared" ref="C164:H164" si="38">IF(ISERR(C163/C162*100),0,C163/C162*100)</f>
        <v>0</v>
      </c>
      <c r="D164" s="393">
        <f t="shared" si="38"/>
        <v>0</v>
      </c>
      <c r="E164" s="393">
        <f t="shared" si="38"/>
        <v>0</v>
      </c>
      <c r="F164" s="393">
        <f t="shared" si="38"/>
        <v>0</v>
      </c>
      <c r="G164" s="393">
        <f t="shared" si="38"/>
        <v>0</v>
      </c>
      <c r="H164" s="393">
        <f t="shared" si="38"/>
        <v>0</v>
      </c>
      <c r="I164" s="399"/>
      <c r="J164" s="399"/>
      <c r="K164" s="399"/>
    </row>
    <row r="165" spans="1:11" s="35" customFormat="1" ht="13.5" thickBot="1">
      <c r="A165" s="387"/>
      <c r="B165" s="388"/>
      <c r="C165" s="388"/>
      <c r="D165" s="388"/>
      <c r="E165" s="388"/>
      <c r="F165" s="388"/>
      <c r="G165" s="388"/>
      <c r="H165" s="388"/>
      <c r="I165" s="399"/>
      <c r="J165" s="399"/>
      <c r="K165" s="399"/>
    </row>
    <row r="166" spans="1:11" s="35" customFormat="1" ht="13.5" thickBot="1">
      <c r="A166" s="394"/>
      <c r="B166" s="395"/>
      <c r="C166" s="395"/>
      <c r="D166" s="395"/>
      <c r="E166" s="395"/>
      <c r="F166" s="395"/>
      <c r="G166" s="390">
        <f>SUM(B166:F166)</f>
        <v>0</v>
      </c>
      <c r="H166" s="395"/>
      <c r="I166" s="399"/>
      <c r="J166" s="399"/>
      <c r="K166" s="399"/>
    </row>
    <row r="167" spans="1:11" s="35" customFormat="1" ht="13.5" thickBot="1">
      <c r="A167" s="391" t="s">
        <v>11</v>
      </c>
      <c r="B167" s="396"/>
      <c r="C167" s="396"/>
      <c r="D167" s="396"/>
      <c r="E167" s="396"/>
      <c r="F167" s="396"/>
      <c r="G167" s="390">
        <f>SUM(B167:F167)</f>
        <v>0</v>
      </c>
      <c r="H167" s="397"/>
      <c r="I167" s="399"/>
      <c r="J167" s="399"/>
      <c r="K167" s="399"/>
    </row>
    <row r="168" spans="1:11" s="35" customFormat="1" ht="13.5" thickBot="1">
      <c r="A168" s="392" t="s">
        <v>12</v>
      </c>
      <c r="B168" s="393">
        <f>IF(ISERR(B167/B166*100),0,B167/B166*100)</f>
        <v>0</v>
      </c>
      <c r="C168" s="393">
        <f t="shared" ref="C168:H168" si="39">IF(ISERR(C167/C166*100),0,C167/C166*100)</f>
        <v>0</v>
      </c>
      <c r="D168" s="393">
        <f t="shared" si="39"/>
        <v>0</v>
      </c>
      <c r="E168" s="393">
        <f t="shared" si="39"/>
        <v>0</v>
      </c>
      <c r="F168" s="393">
        <f t="shared" si="39"/>
        <v>0</v>
      </c>
      <c r="G168" s="393">
        <f t="shared" si="39"/>
        <v>0</v>
      </c>
      <c r="H168" s="393">
        <f t="shared" si="39"/>
        <v>0</v>
      </c>
      <c r="I168" s="399"/>
      <c r="J168" s="399"/>
      <c r="K168" s="399"/>
    </row>
    <row r="169" spans="1:11" s="35" customFormat="1" ht="13.5" thickBot="1">
      <c r="A169" s="387"/>
      <c r="B169" s="388"/>
      <c r="C169" s="388"/>
      <c r="D169" s="388"/>
      <c r="E169" s="388"/>
      <c r="F169" s="388"/>
      <c r="G169" s="388"/>
      <c r="H169" s="388"/>
      <c r="I169" s="399"/>
      <c r="J169" s="399"/>
      <c r="K169" s="399"/>
    </row>
    <row r="170" spans="1:11">
      <c r="A170" s="25" t="s">
        <v>13</v>
      </c>
      <c r="B170" s="26"/>
      <c r="C170" s="26"/>
      <c r="D170" s="26"/>
      <c r="E170" s="26"/>
      <c r="F170" s="26"/>
      <c r="G170" s="26"/>
      <c r="H170" s="26"/>
      <c r="I170" s="27"/>
      <c r="J170" s="27"/>
      <c r="K170" s="27"/>
    </row>
    <row r="171" spans="1:11" ht="18" customHeight="1">
      <c r="A171" s="383" t="s">
        <v>14</v>
      </c>
      <c r="B171" s="382"/>
      <c r="C171" s="382"/>
      <c r="D171" s="382"/>
      <c r="E171" s="382"/>
      <c r="F171" s="382"/>
      <c r="G171" s="382"/>
      <c r="H171" s="382"/>
      <c r="I171" s="398"/>
      <c r="J171" s="398"/>
      <c r="K171" s="398"/>
    </row>
    <row r="172" spans="1:11" ht="12.75" customHeight="1">
      <c r="A172" s="676" t="s">
        <v>15</v>
      </c>
      <c r="B172" s="676"/>
      <c r="C172" s="676"/>
      <c r="D172" s="676"/>
      <c r="E172" s="676"/>
      <c r="F172" s="676"/>
      <c r="G172" s="676"/>
      <c r="H172" s="676"/>
      <c r="I172" s="676"/>
      <c r="J172" s="53"/>
      <c r="K172" s="53"/>
    </row>
    <row r="173" spans="1:11" ht="12.75" customHeight="1">
      <c r="A173" s="676" t="s">
        <v>16</v>
      </c>
      <c r="B173" s="676"/>
      <c r="C173" s="676"/>
      <c r="D173" s="676"/>
      <c r="E173" s="676"/>
      <c r="F173" s="676"/>
      <c r="G173" s="676"/>
      <c r="H173" s="676"/>
      <c r="I173" s="676"/>
      <c r="J173" s="53"/>
      <c r="K173" s="53"/>
    </row>
    <row r="174" spans="1:11">
      <c r="A174" s="676" t="s">
        <v>433</v>
      </c>
      <c r="B174" s="676"/>
      <c r="C174" s="676"/>
      <c r="D174" s="676"/>
      <c r="E174" s="676"/>
      <c r="F174" s="676"/>
      <c r="G174" s="676"/>
      <c r="H174" s="676"/>
      <c r="I174" s="676"/>
      <c r="J174" s="676"/>
      <c r="K174" s="676"/>
    </row>
    <row r="175" spans="1:11">
      <c r="A175" s="676" t="s">
        <v>466</v>
      </c>
      <c r="B175" s="676"/>
      <c r="C175" s="676"/>
      <c r="D175" s="676"/>
      <c r="E175" s="676"/>
      <c r="F175" s="676"/>
      <c r="G175" s="676"/>
      <c r="H175" s="676"/>
      <c r="I175" s="676"/>
      <c r="J175" s="676"/>
      <c r="K175" s="29"/>
    </row>
    <row r="176" spans="1:11">
      <c r="A176" s="693"/>
      <c r="B176" s="693"/>
      <c r="C176" s="693"/>
      <c r="D176" s="693"/>
      <c r="E176" s="693"/>
      <c r="F176" s="693"/>
      <c r="G176" s="693"/>
      <c r="H176" s="693"/>
      <c r="I176" s="693"/>
    </row>
    <row r="177" spans="1:9">
      <c r="A177" s="693"/>
      <c r="B177" s="693"/>
      <c r="C177" s="693"/>
      <c r="D177" s="693"/>
      <c r="E177" s="693"/>
      <c r="F177" s="693"/>
      <c r="G177" s="693"/>
      <c r="H177" s="693"/>
      <c r="I177" s="693"/>
    </row>
    <row r="178" spans="1:9">
      <c r="A178" s="693"/>
      <c r="B178" s="693"/>
      <c r="C178" s="693"/>
      <c r="D178" s="693"/>
      <c r="E178" s="693"/>
      <c r="F178" s="693"/>
      <c r="G178" s="693"/>
      <c r="H178" s="693"/>
      <c r="I178" s="693"/>
    </row>
    <row r="179" spans="1:9" ht="15.75">
      <c r="A179" s="31"/>
      <c r="B179" s="30"/>
      <c r="C179" s="30"/>
      <c r="D179" s="30"/>
      <c r="E179" s="30"/>
      <c r="F179" s="30"/>
      <c r="G179" s="30"/>
      <c r="H179" s="30"/>
      <c r="I179" s="30"/>
    </row>
    <row r="180" spans="1:9">
      <c r="A180" s="30"/>
      <c r="B180" s="30"/>
      <c r="C180" s="30"/>
      <c r="D180" s="30"/>
      <c r="E180" s="30"/>
      <c r="F180" s="30"/>
      <c r="G180" s="30"/>
      <c r="H180" s="30"/>
      <c r="I180" s="30"/>
    </row>
    <row r="181" spans="1:9">
      <c r="A181" s="30"/>
      <c r="B181" s="30"/>
      <c r="C181" s="30"/>
      <c r="D181" s="30"/>
      <c r="E181" s="30"/>
      <c r="F181" s="30"/>
      <c r="G181" s="30"/>
      <c r="H181" s="30"/>
      <c r="I181" s="30"/>
    </row>
  </sheetData>
  <mergeCells count="9">
    <mergeCell ref="A176:I176"/>
    <mergeCell ref="A177:I177"/>
    <mergeCell ref="A178:I178"/>
    <mergeCell ref="A9:H9"/>
    <mergeCell ref="B10:C10"/>
    <mergeCell ref="A172:I172"/>
    <mergeCell ref="A173:I173"/>
    <mergeCell ref="A174:K174"/>
    <mergeCell ref="A175:J175"/>
  </mergeCells>
  <dataValidations count="1">
    <dataValidation operator="greaterThan" allowBlank="1" showInputMessage="1" showErrorMessage="1" sqref="B10:C10"/>
  </dataValidations>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LISTAS!$C$1:$C$367</xm:f>
          </x14:formula1>
          <xm:sqref>A18 A22 A26 A30 A34 A38 A42 A46 A50 A54 A58 A62 A66 A70 A78 A82 A86 A90 A94 A98 A102 A106 A110 A114 A118 A122 A126 A130 A134 A138 A142 A146 A150 A154 A158 A162 A166 A74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1"/>
  <sheetViews>
    <sheetView workbookViewId="0">
      <selection activeCell="A5" sqref="A5"/>
    </sheetView>
  </sheetViews>
  <sheetFormatPr defaultRowHeight="12.75"/>
  <cols>
    <col min="1" max="1" width="46.42578125" style="33" customWidth="1"/>
    <col min="2" max="2" width="11.85546875" style="34" customWidth="1"/>
    <col min="3" max="8" width="10.85546875" style="34" customWidth="1"/>
    <col min="9" max="16384" width="9.140625" style="33"/>
  </cols>
  <sheetData>
    <row r="1" spans="1:11" s="398" customFormat="1">
      <c r="B1" s="382"/>
      <c r="C1" s="382"/>
      <c r="D1" s="382"/>
      <c r="E1" s="382"/>
      <c r="F1" s="382"/>
      <c r="G1" s="382"/>
      <c r="H1" s="382"/>
    </row>
    <row r="2" spans="1:11" s="398" customFormat="1" ht="15.75">
      <c r="A2" s="674" t="s">
        <v>475</v>
      </c>
      <c r="B2" s="382"/>
      <c r="C2" s="382"/>
      <c r="D2" s="382"/>
      <c r="E2" s="382"/>
      <c r="F2" s="382"/>
      <c r="G2" s="382"/>
      <c r="H2" s="382"/>
    </row>
    <row r="3" spans="1:11" s="398" customFormat="1" ht="15.75">
      <c r="A3" s="674" t="s">
        <v>476</v>
      </c>
      <c r="B3" s="382"/>
      <c r="C3" s="382"/>
      <c r="D3" s="382"/>
      <c r="E3" s="382"/>
      <c r="F3" s="382"/>
      <c r="G3" s="382"/>
      <c r="H3" s="382"/>
    </row>
    <row r="4" spans="1:11" s="398" customFormat="1" ht="15.75">
      <c r="A4" s="674" t="s">
        <v>477</v>
      </c>
      <c r="B4" s="382"/>
      <c r="C4" s="382"/>
      <c r="D4" s="382"/>
      <c r="E4" s="382"/>
      <c r="F4" s="382"/>
      <c r="G4" s="382"/>
      <c r="H4" s="382"/>
    </row>
    <row r="5" spans="1:11" s="398" customFormat="1" ht="15.75">
      <c r="A5" s="675" t="s">
        <v>478</v>
      </c>
      <c r="B5" s="382"/>
      <c r="C5" s="382"/>
      <c r="D5" s="382"/>
      <c r="E5" s="382"/>
      <c r="F5" s="382"/>
      <c r="G5" s="382"/>
      <c r="H5" s="382"/>
    </row>
    <row r="6" spans="1:11" s="398" customFormat="1">
      <c r="B6" s="382"/>
      <c r="C6" s="382"/>
      <c r="D6" s="382"/>
      <c r="E6" s="382"/>
      <c r="F6" s="382"/>
      <c r="G6" s="382"/>
      <c r="H6" s="382"/>
    </row>
    <row r="7" spans="1:11" s="398" customFormat="1">
      <c r="B7" s="382"/>
      <c r="C7" s="382"/>
      <c r="D7" s="382"/>
      <c r="E7" s="382"/>
      <c r="F7" s="382"/>
      <c r="G7" s="382"/>
      <c r="H7" s="382"/>
    </row>
    <row r="8" spans="1:11" s="398" customFormat="1">
      <c r="B8" s="382"/>
      <c r="C8" s="382"/>
      <c r="D8" s="382"/>
      <c r="E8" s="382"/>
      <c r="F8" s="382"/>
      <c r="G8" s="382"/>
      <c r="H8" s="382"/>
    </row>
    <row r="9" spans="1:11" s="398" customFormat="1">
      <c r="A9" s="694" t="s">
        <v>4</v>
      </c>
      <c r="B9" s="694"/>
      <c r="C9" s="694"/>
      <c r="D9" s="694"/>
      <c r="E9" s="694"/>
      <c r="F9" s="694"/>
      <c r="G9" s="694"/>
      <c r="H9" s="694"/>
    </row>
    <row r="10" spans="1:11" s="398" customFormat="1">
      <c r="A10" s="384" t="s">
        <v>0</v>
      </c>
      <c r="B10" s="695" t="s">
        <v>457</v>
      </c>
      <c r="C10" s="695"/>
      <c r="D10" s="384"/>
      <c r="E10" s="384"/>
      <c r="F10" s="384"/>
      <c r="G10" s="384"/>
      <c r="H10" s="384"/>
    </row>
    <row r="11" spans="1:11" ht="13.5" thickBot="1">
      <c r="A11" s="673" t="s">
        <v>473</v>
      </c>
      <c r="B11" s="383"/>
      <c r="C11" s="383"/>
      <c r="D11" s="383"/>
      <c r="E11" s="383"/>
      <c r="F11" s="383"/>
      <c r="G11" s="383"/>
      <c r="H11" s="383"/>
      <c r="I11" s="398"/>
      <c r="J11" s="398"/>
      <c r="K11" s="398"/>
    </row>
    <row r="12" spans="1:11" s="35" customFormat="1" ht="18.75" customHeight="1" thickBot="1">
      <c r="A12" s="385" t="s">
        <v>5</v>
      </c>
      <c r="B12" s="386" t="s">
        <v>6</v>
      </c>
      <c r="C12" s="386" t="s">
        <v>3</v>
      </c>
      <c r="D12" s="386" t="s">
        <v>7</v>
      </c>
      <c r="E12" s="386" t="s">
        <v>8</v>
      </c>
      <c r="F12" s="386" t="s">
        <v>9</v>
      </c>
      <c r="G12" s="386" t="s">
        <v>2</v>
      </c>
      <c r="H12" s="386" t="s">
        <v>10</v>
      </c>
      <c r="I12" s="399"/>
      <c r="J12" s="399"/>
      <c r="K12" s="399"/>
    </row>
    <row r="13" spans="1:11" s="35" customFormat="1" ht="13.5" thickBot="1">
      <c r="A13" s="387"/>
      <c r="B13" s="388"/>
      <c r="C13" s="388"/>
      <c r="D13" s="388"/>
      <c r="E13" s="388"/>
      <c r="F13" s="388"/>
      <c r="G13" s="388"/>
      <c r="H13" s="388"/>
      <c r="I13" s="399"/>
      <c r="J13" s="399"/>
      <c r="K13" s="399"/>
    </row>
    <row r="14" spans="1:11" s="35" customFormat="1" ht="13.5" thickBot="1">
      <c r="A14" s="389" t="e">
        <f>#REF!</f>
        <v>#REF!</v>
      </c>
      <c r="B14" s="390">
        <f>B18+B22+B26+B30+B34+B38+B42+B50+B54+B58+B62+B66+B70+B74+B78+B82+B86+B90+B94+B98+B102+B106+B46</f>
        <v>773</v>
      </c>
      <c r="C14" s="666">
        <f t="shared" ref="C14:H14" si="0">C18+C22+C26+C30+C34+C38+C42+C50+C54+C58+C62+C66+C70+C74+C78+C82+C86+C90+C94+C98+C102+C106+C46</f>
        <v>2756</v>
      </c>
      <c r="D14" s="666">
        <f t="shared" si="0"/>
        <v>1210</v>
      </c>
      <c r="E14" s="666">
        <f t="shared" si="0"/>
        <v>11868</v>
      </c>
      <c r="F14" s="666">
        <f t="shared" si="0"/>
        <v>763</v>
      </c>
      <c r="G14" s="666">
        <f t="shared" si="0"/>
        <v>17370</v>
      </c>
      <c r="H14" s="666">
        <f t="shared" si="0"/>
        <v>4643</v>
      </c>
      <c r="I14" s="399"/>
      <c r="J14" s="399"/>
      <c r="K14" s="399"/>
    </row>
    <row r="15" spans="1:11" s="35" customFormat="1" ht="13.5" thickBot="1">
      <c r="A15" s="391" t="s">
        <v>11</v>
      </c>
      <c r="B15" s="666">
        <f>B19+B23+B27+B31+B35+B39+B43+B51+B55+B59+B63+B67+B71+B75+B79+B83+B87+B91+B95+B99+B103+B107+B47</f>
        <v>390</v>
      </c>
      <c r="C15" s="666">
        <f t="shared" ref="C15:H15" si="1">C19+C23+C27+C31+C35+C39+C43+C51+C55+C59+C63+C67+C71+C75+C79+C83+C87+C91+C95+C99+C103+C107+C47</f>
        <v>2169</v>
      </c>
      <c r="D15" s="666">
        <f t="shared" si="1"/>
        <v>1119</v>
      </c>
      <c r="E15" s="666">
        <f t="shared" si="1"/>
        <v>10732</v>
      </c>
      <c r="F15" s="666">
        <f t="shared" si="1"/>
        <v>1047</v>
      </c>
      <c r="G15" s="666">
        <f t="shared" si="1"/>
        <v>15457</v>
      </c>
      <c r="H15" s="666">
        <f t="shared" si="1"/>
        <v>4299</v>
      </c>
      <c r="I15" s="399"/>
      <c r="J15" s="399"/>
      <c r="K15" s="399"/>
    </row>
    <row r="16" spans="1:11" s="35" customFormat="1" ht="13.5" thickBot="1">
      <c r="A16" s="392" t="s">
        <v>12</v>
      </c>
      <c r="B16" s="393">
        <f>IF(ISERR(B15/B14*100),0,B15/B14*100)</f>
        <v>50.452781371280722</v>
      </c>
      <c r="C16" s="393">
        <f t="shared" ref="C16:H16" si="2">IF(ISERR(C15/C14*100),0,C15/C14*100)</f>
        <v>78.701015965166903</v>
      </c>
      <c r="D16" s="393">
        <f t="shared" si="2"/>
        <v>92.47933884297521</v>
      </c>
      <c r="E16" s="393">
        <f t="shared" si="2"/>
        <v>90.428041793056963</v>
      </c>
      <c r="F16" s="393">
        <f t="shared" si="2"/>
        <v>137.22149410222804</v>
      </c>
      <c r="G16" s="393">
        <f t="shared" si="2"/>
        <v>88.986758779504896</v>
      </c>
      <c r="H16" s="393">
        <f t="shared" si="2"/>
        <v>92.59099720008615</v>
      </c>
      <c r="I16" s="399"/>
      <c r="J16" s="399"/>
      <c r="K16" s="399"/>
    </row>
    <row r="17" spans="1:11" s="35" customFormat="1" ht="13.5" thickBot="1">
      <c r="A17" s="387"/>
      <c r="B17" s="388"/>
      <c r="C17" s="388"/>
      <c r="D17" s="388"/>
      <c r="E17" s="388"/>
      <c r="F17" s="388"/>
      <c r="G17" s="388"/>
      <c r="H17" s="388"/>
      <c r="I17" s="399"/>
      <c r="J17" s="399"/>
      <c r="K17" s="399"/>
    </row>
    <row r="18" spans="1:11" s="35" customFormat="1" ht="13.5" thickBot="1">
      <c r="A18" s="394" t="s">
        <v>41</v>
      </c>
      <c r="B18" s="395">
        <v>26</v>
      </c>
      <c r="C18" s="395">
        <v>75</v>
      </c>
      <c r="D18" s="395">
        <v>46</v>
      </c>
      <c r="E18" s="395">
        <v>245</v>
      </c>
      <c r="F18" s="395">
        <v>14</v>
      </c>
      <c r="G18" s="390">
        <f>SUM(B18:F18)</f>
        <v>406</v>
      </c>
      <c r="H18" s="395">
        <v>102</v>
      </c>
      <c r="I18" s="399"/>
      <c r="J18" s="399"/>
      <c r="K18" s="399"/>
    </row>
    <row r="19" spans="1:11" s="35" customFormat="1" ht="13.5" thickBot="1">
      <c r="A19" s="391" t="s">
        <v>11</v>
      </c>
      <c r="B19" s="396">
        <v>11</v>
      </c>
      <c r="C19" s="396">
        <v>74</v>
      </c>
      <c r="D19" s="396">
        <v>46</v>
      </c>
      <c r="E19" s="396">
        <v>245</v>
      </c>
      <c r="F19" s="396">
        <v>14</v>
      </c>
      <c r="G19" s="390">
        <f>SUM(B19:F19)</f>
        <v>390</v>
      </c>
      <c r="H19" s="397">
        <v>102</v>
      </c>
      <c r="I19" s="399"/>
      <c r="J19" s="399"/>
      <c r="K19" s="399"/>
    </row>
    <row r="20" spans="1:11" s="35" customFormat="1" ht="13.5" thickBot="1">
      <c r="A20" s="392" t="s">
        <v>12</v>
      </c>
      <c r="B20" s="393">
        <f>IF(ISERR(B19/B18*100),0,B19/B18*100)</f>
        <v>42.307692307692307</v>
      </c>
      <c r="C20" s="393">
        <f t="shared" ref="C20:H20" si="3">IF(ISERR(C19/C18*100),0,C19/C18*100)</f>
        <v>98.666666666666671</v>
      </c>
      <c r="D20" s="393">
        <f t="shared" si="3"/>
        <v>100</v>
      </c>
      <c r="E20" s="393">
        <f t="shared" si="3"/>
        <v>100</v>
      </c>
      <c r="F20" s="393">
        <f t="shared" si="3"/>
        <v>100</v>
      </c>
      <c r="G20" s="393">
        <f t="shared" si="3"/>
        <v>96.059113300492612</v>
      </c>
      <c r="H20" s="393">
        <f t="shared" si="3"/>
        <v>100</v>
      </c>
      <c r="I20" s="399"/>
      <c r="J20" s="399"/>
      <c r="K20" s="399"/>
    </row>
    <row r="21" spans="1:11" s="35" customFormat="1" ht="10.5" customHeight="1" thickBot="1">
      <c r="A21" s="387"/>
      <c r="B21" s="388"/>
      <c r="C21" s="388"/>
      <c r="D21" s="388"/>
      <c r="E21" s="388"/>
      <c r="F21" s="388"/>
      <c r="G21" s="388"/>
      <c r="H21" s="388"/>
      <c r="I21" s="399"/>
      <c r="J21" s="399"/>
      <c r="K21" s="399"/>
    </row>
    <row r="22" spans="1:11" s="35" customFormat="1" ht="13.5" thickBot="1">
      <c r="A22" s="394" t="s">
        <v>84</v>
      </c>
      <c r="B22" s="395">
        <v>7</v>
      </c>
      <c r="C22" s="395">
        <v>42</v>
      </c>
      <c r="D22" s="395">
        <v>13</v>
      </c>
      <c r="E22" s="395">
        <v>162</v>
      </c>
      <c r="F22" s="395">
        <v>12</v>
      </c>
      <c r="G22" s="390">
        <f>SUM(B22:F22)</f>
        <v>236</v>
      </c>
      <c r="H22" s="395">
        <v>62</v>
      </c>
      <c r="I22" s="399"/>
      <c r="J22" s="399"/>
      <c r="K22" s="399"/>
    </row>
    <row r="23" spans="1:11" s="35" customFormat="1" ht="13.5" thickBot="1">
      <c r="A23" s="391" t="s">
        <v>11</v>
      </c>
      <c r="B23" s="396">
        <v>11</v>
      </c>
      <c r="C23" s="396">
        <v>36</v>
      </c>
      <c r="D23" s="396">
        <v>13</v>
      </c>
      <c r="E23" s="396">
        <v>161</v>
      </c>
      <c r="F23" s="396">
        <v>12</v>
      </c>
      <c r="G23" s="390">
        <f>SUM(B23:F23)</f>
        <v>233</v>
      </c>
      <c r="H23" s="397">
        <v>62</v>
      </c>
      <c r="I23" s="399"/>
      <c r="J23" s="399"/>
      <c r="K23" s="399"/>
    </row>
    <row r="24" spans="1:11" s="35" customFormat="1" ht="13.5" thickBot="1">
      <c r="A24" s="392" t="s">
        <v>12</v>
      </c>
      <c r="B24" s="393">
        <f>IF(ISERR(B23/B22*100),0,B23/B22*100)</f>
        <v>157.14285714285714</v>
      </c>
      <c r="C24" s="393">
        <f t="shared" ref="C24:H24" si="4">IF(ISERR(C23/C22*100),0,C23/C22*100)</f>
        <v>85.714285714285708</v>
      </c>
      <c r="D24" s="393">
        <f t="shared" si="4"/>
        <v>100</v>
      </c>
      <c r="E24" s="393">
        <f t="shared" si="4"/>
        <v>99.382716049382708</v>
      </c>
      <c r="F24" s="393">
        <f t="shared" si="4"/>
        <v>100</v>
      </c>
      <c r="G24" s="393">
        <f t="shared" si="4"/>
        <v>98.728813559322035</v>
      </c>
      <c r="H24" s="393">
        <f t="shared" si="4"/>
        <v>100</v>
      </c>
      <c r="I24" s="399"/>
      <c r="J24" s="399"/>
      <c r="K24" s="399"/>
    </row>
    <row r="25" spans="1:11" s="35" customFormat="1" ht="10.5" customHeight="1" thickBot="1">
      <c r="A25" s="387"/>
      <c r="B25" s="388"/>
      <c r="C25" s="388"/>
      <c r="D25" s="388"/>
      <c r="E25" s="388"/>
      <c r="F25" s="388"/>
      <c r="G25" s="388"/>
      <c r="H25" s="388"/>
      <c r="I25" s="399"/>
      <c r="J25" s="399"/>
      <c r="K25" s="399"/>
    </row>
    <row r="26" spans="1:11" s="35" customFormat="1" ht="13.5" thickBot="1">
      <c r="A26" s="394" t="s">
        <v>109</v>
      </c>
      <c r="B26" s="395">
        <v>35</v>
      </c>
      <c r="C26" s="395">
        <v>118</v>
      </c>
      <c r="D26" s="395">
        <v>50</v>
      </c>
      <c r="E26" s="395">
        <v>548</v>
      </c>
      <c r="F26" s="395">
        <v>57</v>
      </c>
      <c r="G26" s="390">
        <f>SUM(B26:F26)</f>
        <v>808</v>
      </c>
      <c r="H26" s="395">
        <v>206</v>
      </c>
      <c r="I26" s="399"/>
      <c r="J26" s="399"/>
      <c r="K26" s="399"/>
    </row>
    <row r="27" spans="1:11" s="35" customFormat="1" ht="13.5" thickBot="1">
      <c r="A27" s="391" t="s">
        <v>11</v>
      </c>
      <c r="B27" s="396">
        <v>9</v>
      </c>
      <c r="C27" s="396">
        <v>88</v>
      </c>
      <c r="D27" s="396">
        <v>50</v>
      </c>
      <c r="E27" s="396">
        <v>486</v>
      </c>
      <c r="F27" s="396">
        <v>49</v>
      </c>
      <c r="G27" s="390">
        <f>SUM(B27:F27)</f>
        <v>682</v>
      </c>
      <c r="H27" s="397">
        <v>206</v>
      </c>
      <c r="I27" s="399"/>
      <c r="J27" s="399"/>
      <c r="K27" s="399"/>
    </row>
    <row r="28" spans="1:11" s="35" customFormat="1" ht="13.5" thickBot="1">
      <c r="A28" s="392" t="s">
        <v>12</v>
      </c>
      <c r="B28" s="393">
        <f>IF(ISERR(B27/B26*100),0,B27/B26*100)</f>
        <v>25.714285714285712</v>
      </c>
      <c r="C28" s="393">
        <f t="shared" ref="C28:H28" si="5">IF(ISERR(C27/C26*100),0,C27/C26*100)</f>
        <v>74.576271186440678</v>
      </c>
      <c r="D28" s="393">
        <f t="shared" si="5"/>
        <v>100</v>
      </c>
      <c r="E28" s="393">
        <f t="shared" si="5"/>
        <v>88.686131386861305</v>
      </c>
      <c r="F28" s="393">
        <f t="shared" si="5"/>
        <v>85.964912280701753</v>
      </c>
      <c r="G28" s="393">
        <f t="shared" si="5"/>
        <v>84.405940594059402</v>
      </c>
      <c r="H28" s="393">
        <f t="shared" si="5"/>
        <v>100</v>
      </c>
      <c r="I28" s="399"/>
      <c r="J28" s="399"/>
      <c r="K28" s="399"/>
    </row>
    <row r="29" spans="1:11" ht="10.5" customHeight="1" thickBot="1">
      <c r="A29" s="387"/>
      <c r="B29" s="388"/>
      <c r="C29" s="388"/>
      <c r="D29" s="388"/>
      <c r="E29" s="388"/>
      <c r="F29" s="388"/>
      <c r="G29" s="388"/>
      <c r="H29" s="388"/>
      <c r="I29" s="398"/>
      <c r="J29" s="398"/>
      <c r="K29" s="398"/>
    </row>
    <row r="30" spans="1:11" s="35" customFormat="1" ht="13.5" thickBot="1">
      <c r="A30" s="394" t="s">
        <v>178</v>
      </c>
      <c r="B30" s="395">
        <v>13</v>
      </c>
      <c r="C30" s="395">
        <v>39</v>
      </c>
      <c r="D30" s="395">
        <v>23</v>
      </c>
      <c r="E30" s="395">
        <v>153</v>
      </c>
      <c r="F30" s="395">
        <v>14</v>
      </c>
      <c r="G30" s="390">
        <f>SUM(B30:F30)</f>
        <v>242</v>
      </c>
      <c r="H30" s="395">
        <v>63</v>
      </c>
      <c r="I30" s="399"/>
      <c r="J30" s="399"/>
      <c r="K30" s="399"/>
    </row>
    <row r="31" spans="1:11" s="35" customFormat="1" ht="13.5" thickBot="1">
      <c r="A31" s="391" t="s">
        <v>11</v>
      </c>
      <c r="B31" s="396">
        <v>13</v>
      </c>
      <c r="C31" s="396">
        <v>39</v>
      </c>
      <c r="D31" s="396">
        <v>23</v>
      </c>
      <c r="E31" s="396">
        <v>153</v>
      </c>
      <c r="F31" s="396">
        <v>363</v>
      </c>
      <c r="G31" s="390">
        <v>591</v>
      </c>
      <c r="H31" s="669">
        <v>58</v>
      </c>
      <c r="I31" s="399"/>
      <c r="J31" s="399"/>
      <c r="K31" s="399"/>
    </row>
    <row r="32" spans="1:11" s="35" customFormat="1" ht="13.5" thickBot="1">
      <c r="A32" s="392" t="s">
        <v>12</v>
      </c>
      <c r="B32" s="393">
        <f>IF(ISERR(B31/B30*100),0,B31/B30*100)</f>
        <v>100</v>
      </c>
      <c r="C32" s="393">
        <f t="shared" ref="C32:H32" si="6">IF(ISERR(C31/C30*100),0,C31/C30*100)</f>
        <v>100</v>
      </c>
      <c r="D32" s="393">
        <f t="shared" si="6"/>
        <v>100</v>
      </c>
      <c r="E32" s="393">
        <f t="shared" si="6"/>
        <v>100</v>
      </c>
      <c r="F32" s="393">
        <f t="shared" si="6"/>
        <v>2592.8571428571427</v>
      </c>
      <c r="G32" s="393">
        <f t="shared" si="6"/>
        <v>244.21487603305786</v>
      </c>
      <c r="H32" s="393">
        <f t="shared" si="6"/>
        <v>92.063492063492063</v>
      </c>
      <c r="I32" s="399"/>
      <c r="J32" s="399"/>
      <c r="K32" s="399"/>
    </row>
    <row r="33" spans="1:21" ht="10.5" customHeight="1" thickBot="1">
      <c r="A33" s="387"/>
      <c r="B33" s="388"/>
      <c r="C33" s="388"/>
      <c r="D33" s="388"/>
      <c r="E33" s="388"/>
      <c r="F33" s="388"/>
      <c r="G33" s="388"/>
      <c r="H33" s="388"/>
      <c r="I33" s="398"/>
      <c r="J33" s="398"/>
      <c r="K33" s="398"/>
    </row>
    <row r="34" spans="1:21" s="35" customFormat="1" ht="13.5" thickBot="1">
      <c r="A34" s="389"/>
      <c r="B34" s="395">
        <v>10</v>
      </c>
      <c r="C34" s="395">
        <v>12</v>
      </c>
      <c r="D34" s="395">
        <v>8</v>
      </c>
      <c r="E34" s="395">
        <v>88</v>
      </c>
      <c r="F34" s="395">
        <v>11</v>
      </c>
      <c r="G34" s="390">
        <f>SUM(B34:F34)</f>
        <v>129</v>
      </c>
      <c r="H34" s="395">
        <v>39</v>
      </c>
      <c r="I34" s="399"/>
      <c r="J34" s="399"/>
      <c r="K34" s="399"/>
    </row>
    <row r="35" spans="1:21" s="35" customFormat="1" ht="26.25" thickBot="1">
      <c r="A35" s="391" t="s">
        <v>452</v>
      </c>
      <c r="B35" s="116"/>
      <c r="C35" s="396">
        <v>10</v>
      </c>
      <c r="D35" s="396">
        <v>8</v>
      </c>
      <c r="E35" s="396">
        <v>74</v>
      </c>
      <c r="F35" s="396">
        <v>9</v>
      </c>
      <c r="G35" s="390">
        <f>SUM(B35:F35)</f>
        <v>101</v>
      </c>
      <c r="H35" s="397">
        <v>39</v>
      </c>
      <c r="I35" s="399"/>
      <c r="J35" s="399"/>
      <c r="K35" s="399"/>
    </row>
    <row r="36" spans="1:21" s="35" customFormat="1" ht="13.5" thickBot="1">
      <c r="A36" s="392" t="s">
        <v>12</v>
      </c>
      <c r="B36" s="393">
        <f>IF(ISERR(B35/B34*100),0,B35/B34*100)</f>
        <v>0</v>
      </c>
      <c r="C36" s="393">
        <f t="shared" ref="C36:H36" si="7">IF(ISERR(C35/C34*100),0,C35/C34*100)</f>
        <v>83.333333333333343</v>
      </c>
      <c r="D36" s="393">
        <f t="shared" si="7"/>
        <v>100</v>
      </c>
      <c r="E36" s="393">
        <f t="shared" si="7"/>
        <v>84.090909090909093</v>
      </c>
      <c r="F36" s="393">
        <f t="shared" si="7"/>
        <v>81.818181818181827</v>
      </c>
      <c r="G36" s="393">
        <f t="shared" si="7"/>
        <v>78.294573643410843</v>
      </c>
      <c r="H36" s="393">
        <f t="shared" si="7"/>
        <v>100</v>
      </c>
      <c r="I36" s="399"/>
      <c r="J36" s="399"/>
      <c r="K36" s="399"/>
    </row>
    <row r="37" spans="1:21" s="35" customFormat="1" ht="13.5" thickBot="1">
      <c r="A37" s="387"/>
      <c r="B37" s="388"/>
      <c r="C37" s="388"/>
      <c r="D37" s="388"/>
      <c r="E37" s="388"/>
      <c r="F37" s="388"/>
      <c r="G37" s="388"/>
      <c r="H37" s="388"/>
      <c r="I37" s="399"/>
      <c r="J37" s="399"/>
      <c r="K37" s="399"/>
    </row>
    <row r="38" spans="1:21" s="35" customFormat="1" ht="13.5" thickBot="1">
      <c r="A38" s="394" t="s">
        <v>211</v>
      </c>
      <c r="B38" s="395">
        <v>35</v>
      </c>
      <c r="C38" s="395">
        <v>81</v>
      </c>
      <c r="D38" s="395">
        <v>31</v>
      </c>
      <c r="E38" s="395">
        <v>349</v>
      </c>
      <c r="F38" s="395">
        <v>24</v>
      </c>
      <c r="G38" s="390">
        <f>SUM(B38:F38)</f>
        <v>520</v>
      </c>
      <c r="H38" s="395">
        <v>150</v>
      </c>
      <c r="I38" s="399"/>
      <c r="J38" s="399"/>
      <c r="K38" s="399"/>
    </row>
    <row r="39" spans="1:21" s="35" customFormat="1" ht="13.5" thickBot="1">
      <c r="A39" s="391" t="s">
        <v>11</v>
      </c>
      <c r="B39" s="396">
        <v>18</v>
      </c>
      <c r="C39" s="396">
        <v>64</v>
      </c>
      <c r="D39" s="396">
        <v>31</v>
      </c>
      <c r="E39" s="396">
        <v>331</v>
      </c>
      <c r="F39" s="396">
        <v>24</v>
      </c>
      <c r="G39" s="390">
        <f>SUM(B39:F39)</f>
        <v>468</v>
      </c>
      <c r="H39" s="397">
        <v>150</v>
      </c>
      <c r="I39" s="399"/>
      <c r="J39" s="399"/>
      <c r="K39" s="399"/>
    </row>
    <row r="40" spans="1:21" s="35" customFormat="1" ht="13.5" thickBot="1">
      <c r="A40" s="392" t="s">
        <v>12</v>
      </c>
      <c r="B40" s="393">
        <f>IF(ISERR(B39/B38*100),0,B39/B38*100)</f>
        <v>51.428571428571423</v>
      </c>
      <c r="C40" s="393">
        <f t="shared" ref="C40:H40" si="8">IF(ISERR(C39/C38*100),0,C39/C38*100)</f>
        <v>79.012345679012341</v>
      </c>
      <c r="D40" s="393">
        <f t="shared" si="8"/>
        <v>100</v>
      </c>
      <c r="E40" s="393">
        <f t="shared" si="8"/>
        <v>94.842406876790832</v>
      </c>
      <c r="F40" s="393">
        <f t="shared" si="8"/>
        <v>100</v>
      </c>
      <c r="G40" s="393">
        <f t="shared" si="8"/>
        <v>90</v>
      </c>
      <c r="H40" s="393">
        <f t="shared" si="8"/>
        <v>100</v>
      </c>
      <c r="I40" s="399"/>
      <c r="J40" s="399"/>
      <c r="K40" s="399"/>
    </row>
    <row r="41" spans="1:21" s="35" customFormat="1" ht="13.5" thickBot="1">
      <c r="A41" s="387"/>
      <c r="B41" s="388"/>
      <c r="C41" s="388"/>
      <c r="D41" s="388"/>
      <c r="E41" s="388"/>
      <c r="F41" s="388"/>
      <c r="G41" s="388"/>
      <c r="H41" s="388"/>
      <c r="I41" s="399"/>
      <c r="J41" s="399"/>
      <c r="K41" s="399"/>
    </row>
    <row r="42" spans="1:21" s="35" customFormat="1" ht="13.5" thickBot="1">
      <c r="A42" s="394" t="s">
        <v>252</v>
      </c>
      <c r="B42" s="395">
        <v>35</v>
      </c>
      <c r="C42" s="395">
        <v>95</v>
      </c>
      <c r="D42" s="395">
        <v>27</v>
      </c>
      <c r="E42" s="395">
        <v>459</v>
      </c>
      <c r="F42" s="395">
        <v>42</v>
      </c>
      <c r="G42" s="390">
        <f>SUM(B42:F42)</f>
        <v>658</v>
      </c>
      <c r="H42" s="395">
        <v>178</v>
      </c>
      <c r="I42" s="399"/>
      <c r="J42" s="399"/>
      <c r="K42" s="399"/>
    </row>
    <row r="43" spans="1:21" s="35" customFormat="1" ht="13.5" thickBot="1">
      <c r="A43" s="391" t="s">
        <v>11</v>
      </c>
      <c r="B43" s="396">
        <v>23</v>
      </c>
      <c r="C43" s="396">
        <v>80</v>
      </c>
      <c r="D43" s="396">
        <v>27</v>
      </c>
      <c r="E43" s="396">
        <v>459</v>
      </c>
      <c r="F43" s="396">
        <v>42</v>
      </c>
      <c r="G43" s="390">
        <f>SUM(B43:F43)</f>
        <v>631</v>
      </c>
      <c r="H43" s="397">
        <v>178</v>
      </c>
      <c r="I43" s="399"/>
      <c r="J43" s="399"/>
      <c r="K43" s="399"/>
    </row>
    <row r="44" spans="1:21" s="35" customFormat="1" ht="13.5" thickBot="1">
      <c r="A44" s="392" t="s">
        <v>12</v>
      </c>
      <c r="B44" s="393">
        <f>IF(ISERR(#REF!/#REF!*100),0,#REF!/#REF!*100)</f>
        <v>0</v>
      </c>
      <c r="C44" s="393">
        <f>IF(ISERR(#REF!/#REF!*100),0,#REF!/#REF!*100)</f>
        <v>0</v>
      </c>
      <c r="D44" s="393">
        <f>IF(ISERR(#REF!/#REF!*100),0,#REF!/#REF!*100)</f>
        <v>0</v>
      </c>
      <c r="E44" s="393">
        <f>IF(ISERR(#REF!/#REF!*100),0,#REF!/#REF!*100)</f>
        <v>0</v>
      </c>
      <c r="F44" s="393">
        <f>IF(ISERR(#REF!/#REF!*100),0,#REF!/#REF!*100)</f>
        <v>0</v>
      </c>
      <c r="G44" s="393">
        <f>IF(ISERR(#REF!/#REF!*100),0,#REF!/#REF!*100)</f>
        <v>0</v>
      </c>
      <c r="H44" s="393">
        <f>IF(ISERR(#REF!/#REF!*100),0,#REF!/#REF!*100)</f>
        <v>0</v>
      </c>
      <c r="I44" s="399"/>
      <c r="J44" s="399"/>
      <c r="K44" s="399"/>
    </row>
    <row r="45" spans="1:21" s="35" customFormat="1" ht="13.5" thickBot="1">
      <c r="A45" s="387"/>
      <c r="B45" s="388"/>
      <c r="C45" s="388"/>
      <c r="D45" s="388"/>
      <c r="E45" s="388"/>
      <c r="F45" s="388"/>
      <c r="G45" s="388"/>
      <c r="H45" s="388"/>
      <c r="I45" s="399"/>
      <c r="J45" s="399"/>
      <c r="K45" s="399"/>
      <c r="U45" s="10"/>
    </row>
    <row r="46" spans="1:21" s="35" customFormat="1" ht="13.5" thickBot="1">
      <c r="A46" s="394" t="s">
        <v>266</v>
      </c>
      <c r="B46" s="395">
        <v>22</v>
      </c>
      <c r="C46" s="395">
        <v>96</v>
      </c>
      <c r="D46" s="395">
        <v>50</v>
      </c>
      <c r="E46" s="395">
        <v>481</v>
      </c>
      <c r="F46" s="395">
        <v>33</v>
      </c>
      <c r="G46" s="390">
        <f>SUM(B46:F46)</f>
        <v>682</v>
      </c>
      <c r="H46" s="395">
        <v>174</v>
      </c>
      <c r="I46" s="399"/>
      <c r="J46" s="399"/>
      <c r="K46" s="399"/>
      <c r="U46" s="10"/>
    </row>
    <row r="47" spans="1:21" s="35" customFormat="1" ht="13.5" thickBot="1">
      <c r="A47" s="391" t="s">
        <v>11</v>
      </c>
      <c r="B47" s="396">
        <v>3</v>
      </c>
      <c r="C47" s="396">
        <v>72</v>
      </c>
      <c r="D47" s="396">
        <v>50</v>
      </c>
      <c r="E47" s="396">
        <v>481</v>
      </c>
      <c r="F47" s="396">
        <v>33</v>
      </c>
      <c r="G47" s="390">
        <f>SUM(B47:F47)</f>
        <v>639</v>
      </c>
      <c r="H47" s="397">
        <v>174</v>
      </c>
      <c r="I47" s="399"/>
      <c r="J47" s="399"/>
      <c r="K47" s="399"/>
      <c r="U47" s="10"/>
    </row>
    <row r="48" spans="1:21" s="35" customFormat="1" ht="13.5" thickBot="1">
      <c r="A48" s="392" t="s">
        <v>12</v>
      </c>
      <c r="B48" s="393">
        <f t="shared" ref="B48:H48" si="9">IF(ISERR(B43/B42*100),0,B43/B42*100)</f>
        <v>65.714285714285708</v>
      </c>
      <c r="C48" s="393">
        <f t="shared" si="9"/>
        <v>84.210526315789465</v>
      </c>
      <c r="D48" s="393">
        <f t="shared" si="9"/>
        <v>100</v>
      </c>
      <c r="E48" s="393">
        <f t="shared" si="9"/>
        <v>100</v>
      </c>
      <c r="F48" s="393">
        <f t="shared" si="9"/>
        <v>100</v>
      </c>
      <c r="G48" s="393">
        <f t="shared" si="9"/>
        <v>95.896656534954403</v>
      </c>
      <c r="H48" s="393">
        <f t="shared" si="9"/>
        <v>100</v>
      </c>
      <c r="I48" s="399"/>
      <c r="J48" s="399"/>
      <c r="K48" s="399"/>
      <c r="U48" s="10"/>
    </row>
    <row r="49" spans="1:11" s="35" customFormat="1" ht="13.5" thickBot="1">
      <c r="A49" s="387"/>
      <c r="B49" s="388"/>
      <c r="C49" s="388"/>
      <c r="D49" s="388"/>
      <c r="E49" s="388"/>
      <c r="F49" s="388"/>
      <c r="G49" s="388"/>
      <c r="H49" s="388"/>
      <c r="I49" s="399"/>
      <c r="J49" s="399"/>
      <c r="K49" s="399"/>
    </row>
    <row r="50" spans="1:11" s="35" customFormat="1" ht="13.5" thickBot="1">
      <c r="A50" s="394" t="s">
        <v>267</v>
      </c>
      <c r="B50" s="395">
        <v>115</v>
      </c>
      <c r="C50" s="395">
        <v>319</v>
      </c>
      <c r="D50" s="395">
        <v>137</v>
      </c>
      <c r="E50" s="395">
        <v>1642</v>
      </c>
      <c r="F50" s="395">
        <v>100</v>
      </c>
      <c r="G50" s="390">
        <f>SUM(B50:F50)</f>
        <v>2313</v>
      </c>
      <c r="H50" s="395">
        <v>631</v>
      </c>
      <c r="I50" s="399"/>
      <c r="J50" s="399"/>
      <c r="K50" s="399"/>
    </row>
    <row r="51" spans="1:11" s="35" customFormat="1" ht="13.5" thickBot="1">
      <c r="A51" s="391" t="s">
        <v>11</v>
      </c>
      <c r="B51" s="396">
        <v>30</v>
      </c>
      <c r="C51" s="396">
        <v>284</v>
      </c>
      <c r="D51" s="396">
        <v>137</v>
      </c>
      <c r="E51" s="396">
        <v>1642</v>
      </c>
      <c r="F51" s="396">
        <v>100</v>
      </c>
      <c r="G51" s="390">
        <f>SUM(B51:F51)</f>
        <v>2193</v>
      </c>
      <c r="H51" s="397">
        <v>631</v>
      </c>
      <c r="I51" s="399"/>
      <c r="J51" s="399"/>
      <c r="K51" s="399"/>
    </row>
    <row r="52" spans="1:11" s="35" customFormat="1" ht="13.5" thickBot="1">
      <c r="A52" s="392" t="s">
        <v>12</v>
      </c>
      <c r="B52" s="393">
        <f>IF(ISERR(B51/B50*100),0,B51/B50*100)</f>
        <v>26.086956521739129</v>
      </c>
      <c r="C52" s="393">
        <f t="shared" ref="C52:H52" si="10">IF(ISERR(C51/C50*100),0,C51/C50*100)</f>
        <v>89.028213166144198</v>
      </c>
      <c r="D52" s="393">
        <f t="shared" si="10"/>
        <v>100</v>
      </c>
      <c r="E52" s="393">
        <f t="shared" si="10"/>
        <v>100</v>
      </c>
      <c r="F52" s="393">
        <f t="shared" si="10"/>
        <v>100</v>
      </c>
      <c r="G52" s="393">
        <f t="shared" si="10"/>
        <v>94.811932555123207</v>
      </c>
      <c r="H52" s="393">
        <f t="shared" si="10"/>
        <v>100</v>
      </c>
      <c r="I52" s="399"/>
      <c r="J52" s="399"/>
      <c r="K52" s="399"/>
    </row>
    <row r="53" spans="1:11" s="35" customFormat="1" ht="13.5" thickBot="1">
      <c r="A53" s="387"/>
      <c r="B53" s="388"/>
      <c r="C53" s="388"/>
      <c r="D53" s="388"/>
      <c r="E53" s="388"/>
      <c r="F53" s="388"/>
      <c r="G53" s="388"/>
      <c r="H53" s="388"/>
      <c r="I53" s="399"/>
      <c r="J53" s="399"/>
      <c r="K53" s="399"/>
    </row>
    <row r="54" spans="1:11" s="35" customFormat="1" ht="13.5" thickBot="1">
      <c r="A54" s="394" t="s">
        <v>273</v>
      </c>
      <c r="B54" s="395">
        <v>102</v>
      </c>
      <c r="C54" s="395">
        <v>334</v>
      </c>
      <c r="D54" s="395">
        <v>135</v>
      </c>
      <c r="E54" s="395">
        <v>1492</v>
      </c>
      <c r="F54" s="395">
        <v>83</v>
      </c>
      <c r="G54" s="390">
        <f>SUM(B54:F54)</f>
        <v>2146</v>
      </c>
      <c r="H54" s="395">
        <v>605</v>
      </c>
      <c r="I54" s="399"/>
      <c r="J54" s="399"/>
      <c r="K54" s="399"/>
    </row>
    <row r="55" spans="1:11" s="35" customFormat="1" ht="13.5" thickBot="1">
      <c r="A55" s="391" t="s">
        <v>11</v>
      </c>
      <c r="B55" s="396">
        <v>102</v>
      </c>
      <c r="C55" s="396">
        <v>283</v>
      </c>
      <c r="D55" s="396">
        <v>135</v>
      </c>
      <c r="E55" s="396">
        <v>1474</v>
      </c>
      <c r="F55" s="396">
        <v>83</v>
      </c>
      <c r="G55" s="390">
        <f>SUM(B55:F55)</f>
        <v>2077</v>
      </c>
      <c r="H55" s="397">
        <v>605</v>
      </c>
      <c r="I55" s="399"/>
      <c r="J55" s="399"/>
      <c r="K55" s="399"/>
    </row>
    <row r="56" spans="1:11" s="35" customFormat="1" ht="13.5" thickBot="1">
      <c r="A56" s="392" t="s">
        <v>12</v>
      </c>
      <c r="B56" s="393">
        <f>IF(ISERR(B55/B54*100),0,B55/B54*100)</f>
        <v>100</v>
      </c>
      <c r="C56" s="393">
        <f t="shared" ref="C56:H56" si="11">IF(ISERR(C55/C54*100),0,C55/C54*100)</f>
        <v>84.730538922155688</v>
      </c>
      <c r="D56" s="393">
        <f t="shared" si="11"/>
        <v>100</v>
      </c>
      <c r="E56" s="393">
        <f t="shared" si="11"/>
        <v>98.793565683646108</v>
      </c>
      <c r="F56" s="393">
        <f t="shared" si="11"/>
        <v>100</v>
      </c>
      <c r="G56" s="393">
        <f t="shared" si="11"/>
        <v>96.784715750232991</v>
      </c>
      <c r="H56" s="393">
        <f t="shared" si="11"/>
        <v>100</v>
      </c>
      <c r="I56" s="399"/>
      <c r="J56" s="399"/>
      <c r="K56" s="399"/>
    </row>
    <row r="57" spans="1:11" s="35" customFormat="1" ht="13.5" thickBot="1">
      <c r="A57" s="387"/>
      <c r="B57" s="388"/>
      <c r="C57" s="388"/>
      <c r="D57" s="388"/>
      <c r="E57" s="388"/>
      <c r="F57" s="388"/>
      <c r="G57" s="388"/>
      <c r="H57" s="388"/>
      <c r="I57" s="399"/>
      <c r="J57" s="399"/>
      <c r="K57" s="399"/>
    </row>
    <row r="58" spans="1:11" s="35" customFormat="1" ht="13.5" thickBot="1">
      <c r="A58" s="394" t="s">
        <v>278</v>
      </c>
      <c r="B58" s="395">
        <v>21</v>
      </c>
      <c r="C58" s="395">
        <v>53</v>
      </c>
      <c r="D58" s="395">
        <v>31</v>
      </c>
      <c r="E58" s="395">
        <v>239</v>
      </c>
      <c r="F58" s="395">
        <v>18</v>
      </c>
      <c r="G58" s="390">
        <f>SUM(B58:F58)</f>
        <v>362</v>
      </c>
      <c r="H58" s="395">
        <v>97</v>
      </c>
      <c r="I58" s="399"/>
      <c r="J58" s="399"/>
      <c r="K58" s="399"/>
    </row>
    <row r="59" spans="1:11" s="35" customFormat="1" ht="13.5" thickBot="1">
      <c r="A59" s="391" t="s">
        <v>11</v>
      </c>
      <c r="B59" s="396">
        <v>13</v>
      </c>
      <c r="C59" s="396">
        <v>53</v>
      </c>
      <c r="D59" s="396">
        <v>31</v>
      </c>
      <c r="E59" s="396">
        <v>233</v>
      </c>
      <c r="F59" s="396">
        <v>18</v>
      </c>
      <c r="G59" s="390">
        <f>SUM(B59:F59)</f>
        <v>348</v>
      </c>
      <c r="H59" s="397">
        <v>97</v>
      </c>
      <c r="I59" s="399"/>
      <c r="J59" s="399"/>
      <c r="K59" s="399"/>
    </row>
    <row r="60" spans="1:11" s="35" customFormat="1" ht="13.5" thickBot="1">
      <c r="A60" s="392" t="s">
        <v>12</v>
      </c>
      <c r="B60" s="393">
        <f>IF(ISERR(B59/B58*100),0,B59/B58*100)</f>
        <v>61.904761904761905</v>
      </c>
      <c r="C60" s="393">
        <f t="shared" ref="C60:H60" si="12">IF(ISERR(C59/C58*100),0,C59/C58*100)</f>
        <v>100</v>
      </c>
      <c r="D60" s="393">
        <f t="shared" si="12"/>
        <v>100</v>
      </c>
      <c r="E60" s="393">
        <f t="shared" si="12"/>
        <v>97.489539748953973</v>
      </c>
      <c r="F60" s="393">
        <f t="shared" si="12"/>
        <v>100</v>
      </c>
      <c r="G60" s="393">
        <f t="shared" si="12"/>
        <v>96.132596685082873</v>
      </c>
      <c r="H60" s="393">
        <f t="shared" si="12"/>
        <v>100</v>
      </c>
      <c r="I60" s="399"/>
      <c r="J60" s="399"/>
      <c r="K60" s="399"/>
    </row>
    <row r="61" spans="1:11" s="35" customFormat="1" ht="13.5" thickBot="1">
      <c r="A61" s="387"/>
      <c r="B61" s="388"/>
      <c r="C61" s="388"/>
      <c r="D61" s="388"/>
      <c r="E61" s="388"/>
      <c r="F61" s="388"/>
      <c r="G61" s="388"/>
      <c r="H61" s="388"/>
      <c r="I61" s="399"/>
      <c r="J61" s="399"/>
      <c r="K61" s="399"/>
    </row>
    <row r="62" spans="1:11" s="35" customFormat="1" ht="13.5" thickBot="1">
      <c r="A62" s="394" t="s">
        <v>301</v>
      </c>
      <c r="B62" s="395">
        <v>50</v>
      </c>
      <c r="C62" s="395">
        <v>176</v>
      </c>
      <c r="D62" s="395">
        <v>53</v>
      </c>
      <c r="E62" s="395">
        <v>715</v>
      </c>
      <c r="F62" s="395">
        <v>72</v>
      </c>
      <c r="G62" s="390">
        <f>SUM(B62:F62)</f>
        <v>1066</v>
      </c>
      <c r="H62" s="395">
        <v>273</v>
      </c>
      <c r="I62" s="399"/>
      <c r="J62" s="399"/>
      <c r="K62" s="399"/>
    </row>
    <row r="63" spans="1:11" s="35" customFormat="1" ht="13.5" thickBot="1">
      <c r="A63" s="391" t="s">
        <v>11</v>
      </c>
      <c r="B63" s="396">
        <v>31</v>
      </c>
      <c r="C63" s="396">
        <v>164</v>
      </c>
      <c r="D63" s="396">
        <v>53</v>
      </c>
      <c r="E63" s="396">
        <v>707</v>
      </c>
      <c r="F63" s="396">
        <v>72</v>
      </c>
      <c r="G63" s="390">
        <f>SUM(B63:F63)</f>
        <v>1027</v>
      </c>
      <c r="H63" s="397">
        <v>273</v>
      </c>
      <c r="I63" s="399"/>
      <c r="J63" s="399"/>
      <c r="K63" s="399"/>
    </row>
    <row r="64" spans="1:11" s="35" customFormat="1" ht="13.5" thickBot="1">
      <c r="A64" s="392" t="s">
        <v>12</v>
      </c>
      <c r="B64" s="393">
        <f>IF(ISERR(B63/B62*100),0,B63/B62*100)</f>
        <v>62</v>
      </c>
      <c r="C64" s="393">
        <f t="shared" ref="C64:H64" si="13">IF(ISERR(C63/C62*100),0,C63/C62*100)</f>
        <v>93.181818181818173</v>
      </c>
      <c r="D64" s="393">
        <f t="shared" si="13"/>
        <v>100</v>
      </c>
      <c r="E64" s="393">
        <f t="shared" si="13"/>
        <v>98.88111888111888</v>
      </c>
      <c r="F64" s="393">
        <f t="shared" si="13"/>
        <v>100</v>
      </c>
      <c r="G64" s="393">
        <f t="shared" si="13"/>
        <v>96.341463414634148</v>
      </c>
      <c r="H64" s="393">
        <f t="shared" si="13"/>
        <v>100</v>
      </c>
      <c r="I64" s="399"/>
      <c r="J64" s="399"/>
      <c r="K64" s="399"/>
    </row>
    <row r="65" spans="1:11" s="35" customFormat="1" ht="13.5" thickBot="1">
      <c r="A65" s="387"/>
      <c r="B65" s="388"/>
      <c r="C65" s="388"/>
      <c r="D65" s="388"/>
      <c r="E65" s="388"/>
      <c r="F65" s="388"/>
      <c r="G65" s="388"/>
      <c r="H65" s="388"/>
      <c r="I65" s="399"/>
      <c r="J65" s="399"/>
      <c r="K65" s="399"/>
    </row>
    <row r="66" spans="1:11" s="35" customFormat="1" ht="13.5" thickBot="1">
      <c r="A66" s="394" t="s">
        <v>398</v>
      </c>
      <c r="B66" s="395">
        <v>8</v>
      </c>
      <c r="C66" s="395">
        <v>41</v>
      </c>
      <c r="D66" s="395">
        <v>21</v>
      </c>
      <c r="E66" s="395">
        <v>161</v>
      </c>
      <c r="F66" s="395">
        <v>9</v>
      </c>
      <c r="G66" s="390">
        <f>SUM(B66:F66)</f>
        <v>240</v>
      </c>
      <c r="H66" s="395">
        <v>63</v>
      </c>
      <c r="I66" s="399"/>
      <c r="J66" s="399"/>
      <c r="K66" s="399"/>
    </row>
    <row r="67" spans="1:11" s="35" customFormat="1" ht="13.5" thickBot="1">
      <c r="A67" s="391" t="s">
        <v>11</v>
      </c>
      <c r="B67" s="396">
        <v>3</v>
      </c>
      <c r="C67" s="396">
        <v>39</v>
      </c>
      <c r="D67" s="396">
        <v>21</v>
      </c>
      <c r="E67" s="396">
        <v>161</v>
      </c>
      <c r="F67" s="396">
        <v>9</v>
      </c>
      <c r="G67" s="390">
        <f>SUM(B67:F67)</f>
        <v>233</v>
      </c>
      <c r="H67" s="397">
        <v>63</v>
      </c>
      <c r="I67" s="399"/>
      <c r="J67" s="399"/>
      <c r="K67" s="399"/>
    </row>
    <row r="68" spans="1:11" s="35" customFormat="1" ht="13.5" thickBot="1">
      <c r="A68" s="392" t="s">
        <v>12</v>
      </c>
      <c r="B68" s="393">
        <f>IF(ISERR(B67/B66*100),0,B67/B66*100)</f>
        <v>37.5</v>
      </c>
      <c r="C68" s="393">
        <f t="shared" ref="C68:H68" si="14">IF(ISERR(C67/C66*100),0,C67/C66*100)</f>
        <v>95.121951219512198</v>
      </c>
      <c r="D68" s="393">
        <f t="shared" si="14"/>
        <v>100</v>
      </c>
      <c r="E68" s="393">
        <f t="shared" si="14"/>
        <v>100</v>
      </c>
      <c r="F68" s="393">
        <f t="shared" si="14"/>
        <v>100</v>
      </c>
      <c r="G68" s="393">
        <f t="shared" si="14"/>
        <v>97.083333333333329</v>
      </c>
      <c r="H68" s="393">
        <f t="shared" si="14"/>
        <v>100</v>
      </c>
      <c r="I68" s="399"/>
      <c r="J68" s="399"/>
      <c r="K68" s="399"/>
    </row>
    <row r="69" spans="1:11" s="35" customFormat="1" ht="13.5" thickBot="1">
      <c r="A69" s="387"/>
      <c r="B69" s="388"/>
      <c r="C69" s="388"/>
      <c r="D69" s="388"/>
      <c r="E69" s="388"/>
      <c r="F69" s="388"/>
      <c r="G69" s="388"/>
      <c r="H69" s="388"/>
      <c r="I69" s="399"/>
      <c r="J69" s="399"/>
      <c r="K69" s="399"/>
    </row>
    <row r="70" spans="1:11" s="35" customFormat="1" ht="13.5" thickBot="1">
      <c r="A70" s="394" t="s">
        <v>48</v>
      </c>
      <c r="B70" s="591">
        <v>15</v>
      </c>
      <c r="C70" s="591">
        <v>48</v>
      </c>
      <c r="D70" s="591">
        <v>22</v>
      </c>
      <c r="E70" s="591">
        <v>185</v>
      </c>
      <c r="F70" s="591">
        <v>8</v>
      </c>
      <c r="G70" s="586">
        <v>278</v>
      </c>
      <c r="H70" s="591">
        <v>68</v>
      </c>
      <c r="I70" s="399"/>
      <c r="J70" s="399"/>
      <c r="K70" s="399"/>
    </row>
    <row r="71" spans="1:11" s="35" customFormat="1" ht="13.5" thickBot="1">
      <c r="A71" s="391" t="s">
        <v>11</v>
      </c>
      <c r="B71" s="592">
        <v>0</v>
      </c>
      <c r="C71" s="592">
        <v>33</v>
      </c>
      <c r="D71" s="592">
        <v>20</v>
      </c>
      <c r="E71" s="592">
        <v>158</v>
      </c>
      <c r="F71" s="592">
        <v>8</v>
      </c>
      <c r="G71" s="586">
        <v>219</v>
      </c>
      <c r="H71" s="593">
        <v>68</v>
      </c>
      <c r="I71" s="399"/>
      <c r="J71" s="399"/>
      <c r="K71" s="399"/>
    </row>
    <row r="72" spans="1:11" s="35" customFormat="1" ht="13.5" thickBot="1">
      <c r="A72" s="392" t="s">
        <v>12</v>
      </c>
      <c r="B72" s="393">
        <f>IF(ISERR(B71/B70*100),0,B71/B70*100)</f>
        <v>0</v>
      </c>
      <c r="C72" s="393">
        <f t="shared" ref="C72:H72" si="15">IF(ISERR(C71/C70*100),0,C71/C70*100)</f>
        <v>68.75</v>
      </c>
      <c r="D72" s="393">
        <f t="shared" si="15"/>
        <v>90.909090909090907</v>
      </c>
      <c r="E72" s="393">
        <f t="shared" si="15"/>
        <v>85.405405405405403</v>
      </c>
      <c r="F72" s="393">
        <f t="shared" si="15"/>
        <v>100</v>
      </c>
      <c r="G72" s="393">
        <f t="shared" si="15"/>
        <v>78.776978417266179</v>
      </c>
      <c r="H72" s="393">
        <f t="shared" si="15"/>
        <v>100</v>
      </c>
      <c r="I72" s="399"/>
      <c r="J72" s="399"/>
      <c r="K72" s="399"/>
    </row>
    <row r="73" spans="1:11" s="35" customFormat="1" ht="13.5" thickBot="1">
      <c r="A73" s="387"/>
      <c r="B73" s="388"/>
      <c r="C73" s="388"/>
      <c r="D73" s="388"/>
      <c r="E73" s="388"/>
      <c r="F73" s="388"/>
      <c r="G73" s="388"/>
      <c r="H73" s="388"/>
      <c r="I73" s="399"/>
      <c r="J73" s="399"/>
      <c r="K73" s="399"/>
    </row>
    <row r="74" spans="1:11" s="35" customFormat="1" ht="13.5" thickBot="1">
      <c r="A74" s="394" t="s">
        <v>105</v>
      </c>
      <c r="B74" s="573">
        <v>92</v>
      </c>
      <c r="C74" s="573">
        <v>391</v>
      </c>
      <c r="D74" s="573">
        <v>162</v>
      </c>
      <c r="E74" s="573">
        <v>1611</v>
      </c>
      <c r="F74" s="573">
        <v>74</v>
      </c>
      <c r="G74" s="572">
        <v>2330</v>
      </c>
      <c r="H74" s="573">
        <v>652</v>
      </c>
      <c r="I74" s="399"/>
      <c r="J74" s="399"/>
      <c r="K74" s="399"/>
    </row>
    <row r="75" spans="1:11" s="35" customFormat="1" ht="13.5" thickBot="1">
      <c r="A75" s="391" t="s">
        <v>11</v>
      </c>
      <c r="B75" s="574">
        <v>55</v>
      </c>
      <c r="C75" s="574">
        <v>319</v>
      </c>
      <c r="D75" s="574">
        <v>141</v>
      </c>
      <c r="E75" s="574">
        <v>1241</v>
      </c>
      <c r="F75" s="574">
        <v>50</v>
      </c>
      <c r="G75" s="572">
        <v>1806</v>
      </c>
      <c r="H75" s="575">
        <v>473</v>
      </c>
      <c r="I75" s="399"/>
      <c r="J75" s="399"/>
      <c r="K75" s="399"/>
    </row>
    <row r="76" spans="1:11" s="35" customFormat="1" ht="13.5" thickBot="1">
      <c r="A76" s="392" t="s">
        <v>12</v>
      </c>
      <c r="B76" s="393">
        <f>IF(ISERR(B75/B74*100),0,B75/B74*100)</f>
        <v>59.782608695652172</v>
      </c>
      <c r="C76" s="393">
        <f t="shared" ref="C76:H76" si="16">IF(ISERR(C75/C74*100),0,C75/C74*100)</f>
        <v>81.585677749360613</v>
      </c>
      <c r="D76" s="393">
        <f t="shared" si="16"/>
        <v>87.037037037037038</v>
      </c>
      <c r="E76" s="393">
        <f t="shared" si="16"/>
        <v>77.032898820608324</v>
      </c>
      <c r="F76" s="393">
        <f t="shared" si="16"/>
        <v>67.567567567567565</v>
      </c>
      <c r="G76" s="393">
        <f t="shared" si="16"/>
        <v>77.510729613733915</v>
      </c>
      <c r="H76" s="393">
        <f t="shared" si="16"/>
        <v>72.546012269938657</v>
      </c>
      <c r="I76" s="399"/>
      <c r="J76" s="399"/>
      <c r="K76" s="399"/>
    </row>
    <row r="77" spans="1:11" s="35" customFormat="1" ht="13.5" thickBot="1">
      <c r="A77" s="387"/>
      <c r="B77" s="388"/>
      <c r="C77" s="388"/>
      <c r="D77" s="388"/>
      <c r="E77" s="388"/>
      <c r="F77" s="388"/>
      <c r="G77" s="388"/>
      <c r="H77" s="388"/>
      <c r="I77" s="399"/>
      <c r="J77" s="399"/>
      <c r="K77" s="399"/>
    </row>
    <row r="78" spans="1:11" s="35" customFormat="1" ht="13.5" thickBot="1">
      <c r="A78" s="394" t="s">
        <v>199</v>
      </c>
      <c r="B78" s="569">
        <v>6</v>
      </c>
      <c r="C78" s="569">
        <v>102</v>
      </c>
      <c r="D78" s="569">
        <v>49</v>
      </c>
      <c r="E78" s="569">
        <v>406</v>
      </c>
      <c r="F78" s="569">
        <v>28</v>
      </c>
      <c r="G78" s="568">
        <v>591</v>
      </c>
      <c r="H78" s="569">
        <v>131</v>
      </c>
      <c r="I78" s="399"/>
      <c r="J78" s="399"/>
      <c r="K78" s="399"/>
    </row>
    <row r="79" spans="1:11" s="35" customFormat="1" ht="13.5" thickBot="1">
      <c r="A79" s="391" t="s">
        <v>11</v>
      </c>
      <c r="B79" s="570">
        <v>3</v>
      </c>
      <c r="C79" s="570">
        <v>52</v>
      </c>
      <c r="D79" s="570">
        <v>35</v>
      </c>
      <c r="E79" s="570">
        <v>274</v>
      </c>
      <c r="F79" s="570">
        <v>17</v>
      </c>
      <c r="G79" s="568">
        <v>381</v>
      </c>
      <c r="H79" s="571">
        <v>109</v>
      </c>
      <c r="I79" s="399"/>
      <c r="J79" s="399"/>
      <c r="K79" s="399"/>
    </row>
    <row r="80" spans="1:11" s="35" customFormat="1" ht="13.5" thickBot="1">
      <c r="A80" s="392" t="s">
        <v>12</v>
      </c>
      <c r="B80" s="393">
        <f>IF(ISERR(B79/B78*100),0,B79/B78*100)</f>
        <v>50</v>
      </c>
      <c r="C80" s="393">
        <f t="shared" ref="C80:H80" si="17">IF(ISERR(C79/C78*100),0,C79/C78*100)</f>
        <v>50.980392156862742</v>
      </c>
      <c r="D80" s="393">
        <f t="shared" si="17"/>
        <v>71.428571428571431</v>
      </c>
      <c r="E80" s="393">
        <f t="shared" si="17"/>
        <v>67.487684729064028</v>
      </c>
      <c r="F80" s="393">
        <f t="shared" si="17"/>
        <v>60.714285714285708</v>
      </c>
      <c r="G80" s="393">
        <f t="shared" si="17"/>
        <v>64.467005076142129</v>
      </c>
      <c r="H80" s="393">
        <f t="shared" si="17"/>
        <v>83.206106870229007</v>
      </c>
      <c r="I80" s="399"/>
      <c r="J80" s="399"/>
      <c r="K80" s="399"/>
    </row>
    <row r="81" spans="1:11" s="35" customFormat="1" ht="13.5" thickBot="1">
      <c r="A81" s="387"/>
      <c r="B81" s="388"/>
      <c r="C81" s="388"/>
      <c r="D81" s="388"/>
      <c r="E81" s="388"/>
      <c r="F81" s="388"/>
      <c r="G81" s="388"/>
      <c r="H81" s="388"/>
      <c r="I81" s="399"/>
      <c r="J81" s="399"/>
      <c r="K81" s="399"/>
    </row>
    <row r="82" spans="1:11" s="35" customFormat="1" ht="13.5" thickBot="1">
      <c r="A82" s="394" t="s">
        <v>255</v>
      </c>
      <c r="B82" s="565">
        <v>13</v>
      </c>
      <c r="C82" s="565">
        <v>82</v>
      </c>
      <c r="D82" s="565">
        <v>38</v>
      </c>
      <c r="E82" s="565">
        <v>329</v>
      </c>
      <c r="F82" s="565">
        <v>21</v>
      </c>
      <c r="G82" s="564">
        <v>483</v>
      </c>
      <c r="H82" s="565">
        <v>119</v>
      </c>
      <c r="I82" s="399"/>
      <c r="J82" s="399"/>
      <c r="K82" s="399"/>
    </row>
    <row r="83" spans="1:11" s="35" customFormat="1" ht="13.5" thickBot="1">
      <c r="A83" s="391" t="s">
        <v>11</v>
      </c>
      <c r="B83" s="566">
        <v>6</v>
      </c>
      <c r="C83" s="566">
        <v>67</v>
      </c>
      <c r="D83" s="566">
        <v>28</v>
      </c>
      <c r="E83" s="566">
        <v>307</v>
      </c>
      <c r="F83" s="566">
        <v>21</v>
      </c>
      <c r="G83" s="564">
        <v>429</v>
      </c>
      <c r="H83" s="567">
        <v>122</v>
      </c>
      <c r="I83" s="399"/>
      <c r="J83" s="399"/>
      <c r="K83" s="399"/>
    </row>
    <row r="84" spans="1:11" s="35" customFormat="1" ht="13.5" thickBot="1">
      <c r="A84" s="392" t="s">
        <v>12</v>
      </c>
      <c r="B84" s="393">
        <f>IF(ISERR(B83/B82*100),0,B83/B82*100)</f>
        <v>46.153846153846153</v>
      </c>
      <c r="C84" s="393">
        <f t="shared" ref="C84:H84" si="18">IF(ISERR(C83/C82*100),0,C83/C82*100)</f>
        <v>81.707317073170728</v>
      </c>
      <c r="D84" s="393">
        <f t="shared" si="18"/>
        <v>73.68421052631578</v>
      </c>
      <c r="E84" s="393">
        <f t="shared" si="18"/>
        <v>93.313069908814597</v>
      </c>
      <c r="F84" s="393">
        <f t="shared" si="18"/>
        <v>100</v>
      </c>
      <c r="G84" s="393">
        <f t="shared" si="18"/>
        <v>88.81987577639751</v>
      </c>
      <c r="H84" s="393">
        <f t="shared" si="18"/>
        <v>102.52100840336134</v>
      </c>
      <c r="I84" s="399"/>
      <c r="J84" s="399"/>
      <c r="K84" s="399"/>
    </row>
    <row r="85" spans="1:11" s="35" customFormat="1" ht="13.5" thickBot="1">
      <c r="A85" s="387"/>
      <c r="B85" s="388"/>
      <c r="C85" s="388"/>
      <c r="D85" s="388"/>
      <c r="E85" s="388"/>
      <c r="F85" s="388"/>
      <c r="G85" s="388"/>
      <c r="H85" s="388"/>
      <c r="I85" s="399"/>
      <c r="J85" s="399"/>
      <c r="K85" s="399"/>
    </row>
    <row r="86" spans="1:11" s="35" customFormat="1" ht="13.5" thickBot="1">
      <c r="A86" s="394" t="s">
        <v>283</v>
      </c>
      <c r="B86" s="561">
        <v>47</v>
      </c>
      <c r="C86" s="561">
        <v>116</v>
      </c>
      <c r="D86" s="561">
        <v>66</v>
      </c>
      <c r="E86" s="561">
        <v>570</v>
      </c>
      <c r="F86" s="561">
        <v>43</v>
      </c>
      <c r="G86" s="560">
        <v>842</v>
      </c>
      <c r="H86" s="561">
        <v>223</v>
      </c>
      <c r="I86" s="399"/>
      <c r="J86" s="399"/>
      <c r="K86" s="399"/>
    </row>
    <row r="87" spans="1:11" s="35" customFormat="1" ht="13.5" thickBot="1">
      <c r="A87" s="391" t="s">
        <v>11</v>
      </c>
      <c r="B87" s="562">
        <v>38</v>
      </c>
      <c r="C87" s="562">
        <v>104</v>
      </c>
      <c r="D87" s="562">
        <v>63</v>
      </c>
      <c r="E87" s="562">
        <v>520</v>
      </c>
      <c r="F87" s="562">
        <v>39</v>
      </c>
      <c r="G87" s="560">
        <v>764</v>
      </c>
      <c r="H87" s="563">
        <v>223</v>
      </c>
      <c r="I87" s="399"/>
      <c r="J87" s="399"/>
      <c r="K87" s="399"/>
    </row>
    <row r="88" spans="1:11" s="35" customFormat="1" ht="13.5" thickBot="1">
      <c r="A88" s="392" t="s">
        <v>12</v>
      </c>
      <c r="B88" s="393">
        <f>IF(ISERR(B87/B86*100),0,B87/B86*100)</f>
        <v>80.851063829787222</v>
      </c>
      <c r="C88" s="393">
        <f t="shared" ref="C88:H88" si="19">IF(ISERR(C87/C86*100),0,C87/C86*100)</f>
        <v>89.65517241379311</v>
      </c>
      <c r="D88" s="393">
        <f t="shared" si="19"/>
        <v>95.454545454545453</v>
      </c>
      <c r="E88" s="393">
        <f t="shared" si="19"/>
        <v>91.228070175438589</v>
      </c>
      <c r="F88" s="393">
        <f t="shared" si="19"/>
        <v>90.697674418604649</v>
      </c>
      <c r="G88" s="393">
        <f t="shared" si="19"/>
        <v>90.736342042755354</v>
      </c>
      <c r="H88" s="393">
        <f t="shared" si="19"/>
        <v>100</v>
      </c>
      <c r="I88" s="399"/>
      <c r="J88" s="399"/>
      <c r="K88" s="399"/>
    </row>
    <row r="89" spans="1:11" s="35" customFormat="1" ht="13.5" thickBot="1">
      <c r="A89" s="387"/>
      <c r="B89" s="388"/>
      <c r="C89" s="388"/>
      <c r="D89" s="388"/>
      <c r="E89" s="388"/>
      <c r="F89" s="388"/>
      <c r="G89" s="388"/>
      <c r="H89" s="388"/>
      <c r="I89" s="399"/>
      <c r="J89" s="399"/>
      <c r="K89" s="399"/>
    </row>
    <row r="90" spans="1:11" s="35" customFormat="1" ht="13.5" thickBot="1">
      <c r="A90" s="394" t="s">
        <v>307</v>
      </c>
      <c r="B90" s="557">
        <v>4</v>
      </c>
      <c r="C90" s="557">
        <v>25</v>
      </c>
      <c r="D90" s="557">
        <v>12</v>
      </c>
      <c r="E90" s="557">
        <v>93</v>
      </c>
      <c r="F90" s="557">
        <v>9</v>
      </c>
      <c r="G90" s="556">
        <v>143</v>
      </c>
      <c r="H90" s="557">
        <v>37</v>
      </c>
      <c r="I90" s="399"/>
      <c r="J90" s="399"/>
      <c r="K90" s="399"/>
    </row>
    <row r="91" spans="1:11" s="35" customFormat="1" ht="13.5" thickBot="1">
      <c r="A91" s="391" t="s">
        <v>11</v>
      </c>
      <c r="B91" s="558">
        <v>3</v>
      </c>
      <c r="C91" s="558">
        <v>25</v>
      </c>
      <c r="D91" s="558">
        <v>12</v>
      </c>
      <c r="E91" s="558">
        <v>93</v>
      </c>
      <c r="F91" s="558">
        <v>9</v>
      </c>
      <c r="G91" s="556">
        <v>142</v>
      </c>
      <c r="H91" s="559">
        <v>37</v>
      </c>
      <c r="I91" s="399"/>
      <c r="J91" s="399"/>
      <c r="K91" s="399"/>
    </row>
    <row r="92" spans="1:11" s="35" customFormat="1" ht="13.5" thickBot="1">
      <c r="A92" s="392" t="s">
        <v>12</v>
      </c>
      <c r="B92" s="393">
        <f>IF(ISERR(B91/B90*100),0,B91/B90*100)</f>
        <v>75</v>
      </c>
      <c r="C92" s="393">
        <f t="shared" ref="C92:H92" si="20">IF(ISERR(C91/C90*100),0,C91/C90*100)</f>
        <v>100</v>
      </c>
      <c r="D92" s="393">
        <f t="shared" si="20"/>
        <v>100</v>
      </c>
      <c r="E92" s="393">
        <f t="shared" si="20"/>
        <v>100</v>
      </c>
      <c r="F92" s="393">
        <f t="shared" si="20"/>
        <v>100</v>
      </c>
      <c r="G92" s="393">
        <f t="shared" si="20"/>
        <v>99.300699300699307</v>
      </c>
      <c r="H92" s="393">
        <f t="shared" si="20"/>
        <v>100</v>
      </c>
      <c r="I92" s="399"/>
      <c r="J92" s="399"/>
      <c r="K92" s="399"/>
    </row>
    <row r="93" spans="1:11" s="35" customFormat="1" ht="13.5" thickBot="1">
      <c r="A93" s="387"/>
      <c r="B93" s="388"/>
      <c r="C93" s="388"/>
      <c r="D93" s="388"/>
      <c r="E93" s="388"/>
      <c r="F93" s="388"/>
      <c r="G93" s="388"/>
      <c r="H93" s="388"/>
      <c r="I93" s="399"/>
      <c r="J93" s="399"/>
      <c r="K93" s="399"/>
    </row>
    <row r="94" spans="1:11" s="35" customFormat="1" ht="13.5" thickBot="1">
      <c r="A94" s="394" t="s">
        <v>311</v>
      </c>
      <c r="B94" s="553">
        <v>12</v>
      </c>
      <c r="C94" s="553">
        <v>65</v>
      </c>
      <c r="D94" s="553">
        <v>37</v>
      </c>
      <c r="E94" s="553">
        <v>306</v>
      </c>
      <c r="F94" s="553">
        <v>13</v>
      </c>
      <c r="G94" s="552">
        <v>433</v>
      </c>
      <c r="H94" s="553">
        <v>119</v>
      </c>
      <c r="I94" s="399"/>
      <c r="J94" s="399"/>
      <c r="K94" s="399"/>
    </row>
    <row r="95" spans="1:11" s="35" customFormat="1" ht="13.5" thickBot="1">
      <c r="A95" s="391" t="s">
        <v>11</v>
      </c>
      <c r="B95" s="554">
        <v>0</v>
      </c>
      <c r="C95" s="554">
        <v>31</v>
      </c>
      <c r="D95" s="554">
        <v>20</v>
      </c>
      <c r="E95" s="554">
        <v>158</v>
      </c>
      <c r="F95" s="554">
        <v>2</v>
      </c>
      <c r="G95" s="552">
        <v>211</v>
      </c>
      <c r="H95" s="555">
        <v>65</v>
      </c>
      <c r="I95" s="399"/>
      <c r="J95" s="399"/>
      <c r="K95" s="399"/>
    </row>
    <row r="96" spans="1:11" s="35" customFormat="1" ht="13.5" thickBot="1">
      <c r="A96" s="392" t="s">
        <v>12</v>
      </c>
      <c r="B96" s="393">
        <f>IF(ISERR(B95/B94*100),0,B95/B94*100)</f>
        <v>0</v>
      </c>
      <c r="C96" s="393">
        <f t="shared" ref="C96:H96" si="21">IF(ISERR(C95/C94*100),0,C95/C94*100)</f>
        <v>47.692307692307693</v>
      </c>
      <c r="D96" s="393">
        <f t="shared" si="21"/>
        <v>54.054054054054056</v>
      </c>
      <c r="E96" s="393">
        <f t="shared" si="21"/>
        <v>51.633986928104584</v>
      </c>
      <c r="F96" s="393">
        <f t="shared" si="21"/>
        <v>15.384615384615385</v>
      </c>
      <c r="G96" s="393">
        <f t="shared" si="21"/>
        <v>48.729792147806009</v>
      </c>
      <c r="H96" s="393">
        <f t="shared" si="21"/>
        <v>54.621848739495796</v>
      </c>
      <c r="I96" s="399"/>
      <c r="J96" s="399"/>
      <c r="K96" s="399"/>
    </row>
    <row r="97" spans="1:11" s="35" customFormat="1" ht="13.5" thickBot="1">
      <c r="A97" s="387"/>
      <c r="B97" s="388"/>
      <c r="C97" s="388"/>
      <c r="D97" s="388"/>
      <c r="E97" s="388"/>
      <c r="F97" s="388"/>
      <c r="G97" s="388"/>
      <c r="H97" s="388"/>
      <c r="I97" s="399"/>
      <c r="J97" s="399"/>
      <c r="K97" s="399"/>
    </row>
    <row r="98" spans="1:11" s="35" customFormat="1" ht="13.5" thickBot="1">
      <c r="A98" s="394" t="s">
        <v>373</v>
      </c>
      <c r="B98" s="550">
        <v>9</v>
      </c>
      <c r="C98" s="550">
        <v>55</v>
      </c>
      <c r="D98" s="550">
        <v>17</v>
      </c>
      <c r="E98" s="550">
        <v>197</v>
      </c>
      <c r="F98" s="550">
        <v>14</v>
      </c>
      <c r="G98" s="548">
        <v>292</v>
      </c>
      <c r="H98" s="549">
        <v>88</v>
      </c>
      <c r="I98" s="399"/>
      <c r="J98" s="399"/>
      <c r="K98" s="399"/>
    </row>
    <row r="99" spans="1:11" s="35" customFormat="1" ht="13.5" thickBot="1">
      <c r="A99" s="391" t="s">
        <v>11</v>
      </c>
      <c r="B99" s="550">
        <v>4</v>
      </c>
      <c r="C99" s="550">
        <v>46</v>
      </c>
      <c r="D99" s="550">
        <v>17</v>
      </c>
      <c r="E99" s="550">
        <v>172</v>
      </c>
      <c r="F99" s="550">
        <v>14</v>
      </c>
      <c r="G99" s="548">
        <v>253</v>
      </c>
      <c r="H99" s="551">
        <v>88</v>
      </c>
      <c r="I99" s="399"/>
      <c r="J99" s="399"/>
      <c r="K99" s="399"/>
    </row>
    <row r="100" spans="1:11" s="35" customFormat="1" ht="13.5" thickBot="1">
      <c r="A100" s="392" t="s">
        <v>12</v>
      </c>
      <c r="B100" s="393">
        <f>IF(ISERR(B99/B98*100),0,B99/B98*100)</f>
        <v>44.444444444444443</v>
      </c>
      <c r="C100" s="393">
        <f t="shared" ref="C100:H100" si="22">IF(ISERR(C99/C98*100),0,C99/C98*100)</f>
        <v>83.636363636363626</v>
      </c>
      <c r="D100" s="393">
        <f t="shared" si="22"/>
        <v>100</v>
      </c>
      <c r="E100" s="393">
        <f t="shared" si="22"/>
        <v>87.309644670050758</v>
      </c>
      <c r="F100" s="393">
        <f t="shared" si="22"/>
        <v>100</v>
      </c>
      <c r="G100" s="393">
        <f t="shared" si="22"/>
        <v>86.643835616438352</v>
      </c>
      <c r="H100" s="393">
        <f t="shared" si="22"/>
        <v>100</v>
      </c>
      <c r="I100" s="399"/>
      <c r="J100" s="399"/>
      <c r="K100" s="399"/>
    </row>
    <row r="101" spans="1:11" s="35" customFormat="1" ht="13.5" thickBot="1">
      <c r="A101" s="387"/>
      <c r="B101" s="388"/>
      <c r="C101" s="388"/>
      <c r="D101" s="388"/>
      <c r="E101" s="388"/>
      <c r="F101" s="388"/>
      <c r="G101" s="388"/>
      <c r="H101" s="388"/>
      <c r="I101" s="399"/>
      <c r="J101" s="399"/>
      <c r="K101" s="399"/>
    </row>
    <row r="102" spans="1:11" s="35" customFormat="1" ht="13.5" thickBot="1">
      <c r="A102" s="394" t="s">
        <v>383</v>
      </c>
      <c r="B102" s="546">
        <v>96</v>
      </c>
      <c r="C102" s="546">
        <v>391</v>
      </c>
      <c r="D102" s="546">
        <v>182</v>
      </c>
      <c r="E102" s="546">
        <v>1437</v>
      </c>
      <c r="F102" s="546">
        <v>64</v>
      </c>
      <c r="G102" s="544">
        <v>2170</v>
      </c>
      <c r="H102" s="545">
        <v>563</v>
      </c>
      <c r="I102" s="399"/>
      <c r="J102" s="399"/>
      <c r="K102" s="399"/>
    </row>
    <row r="103" spans="1:11" s="35" customFormat="1" ht="13.5" thickBot="1">
      <c r="A103" s="391" t="s">
        <v>11</v>
      </c>
      <c r="B103" s="546">
        <v>14</v>
      </c>
      <c r="C103" s="546">
        <v>206</v>
      </c>
      <c r="D103" s="546">
        <v>158</v>
      </c>
      <c r="E103" s="546">
        <v>1202</v>
      </c>
      <c r="F103" s="546">
        <v>59</v>
      </c>
      <c r="G103" s="544">
        <v>1639</v>
      </c>
      <c r="H103" s="547">
        <v>476</v>
      </c>
      <c r="I103" s="399"/>
      <c r="J103" s="399"/>
      <c r="K103" s="399"/>
    </row>
    <row r="104" spans="1:11" s="35" customFormat="1" ht="13.5" thickBot="1">
      <c r="A104" s="392" t="s">
        <v>12</v>
      </c>
      <c r="B104" s="393">
        <f>IF(ISERR(B103/B102*100),0,B103/B102*100)</f>
        <v>14.583333333333334</v>
      </c>
      <c r="C104" s="393">
        <f t="shared" ref="C104:H104" si="23">IF(ISERR(C103/C102*100),0,C103/C102*100)</f>
        <v>52.685421994884905</v>
      </c>
      <c r="D104" s="393">
        <f t="shared" si="23"/>
        <v>86.813186813186817</v>
      </c>
      <c r="E104" s="393">
        <f t="shared" si="23"/>
        <v>83.646485734168408</v>
      </c>
      <c r="F104" s="393">
        <f t="shared" si="23"/>
        <v>92.1875</v>
      </c>
      <c r="G104" s="393">
        <f t="shared" si="23"/>
        <v>75.52995391705069</v>
      </c>
      <c r="H104" s="393">
        <f t="shared" si="23"/>
        <v>84.547069271758431</v>
      </c>
      <c r="I104" s="399"/>
      <c r="J104" s="399"/>
      <c r="K104" s="399"/>
    </row>
    <row r="105" spans="1:11" s="35" customFormat="1" ht="13.5" thickBot="1">
      <c r="A105" s="387"/>
      <c r="B105" s="388"/>
      <c r="C105" s="388"/>
      <c r="D105" s="388"/>
      <c r="E105" s="388"/>
      <c r="F105" s="388"/>
      <c r="G105" s="388"/>
      <c r="H105" s="388"/>
      <c r="I105" s="399"/>
      <c r="J105" s="399"/>
      <c r="K105" s="399"/>
    </row>
    <row r="106" spans="1:11" s="35" customFormat="1" ht="13.5" thickBot="1">
      <c r="A106" s="394"/>
      <c r="B106" s="395"/>
      <c r="C106" s="395"/>
      <c r="D106" s="395"/>
      <c r="E106" s="395"/>
      <c r="F106" s="395"/>
      <c r="G106" s="390">
        <f>SUM(B106:F106)</f>
        <v>0</v>
      </c>
      <c r="H106" s="395"/>
      <c r="I106" s="399"/>
      <c r="J106" s="399"/>
      <c r="K106" s="399"/>
    </row>
    <row r="107" spans="1:11" s="35" customFormat="1" ht="13.5" thickBot="1">
      <c r="A107" s="391" t="s">
        <v>11</v>
      </c>
      <c r="B107" s="396"/>
      <c r="C107" s="396"/>
      <c r="D107" s="396"/>
      <c r="E107" s="396"/>
      <c r="F107" s="396"/>
      <c r="G107" s="390">
        <f>SUM(B107:F107)</f>
        <v>0</v>
      </c>
      <c r="H107" s="397"/>
      <c r="I107" s="399"/>
      <c r="J107" s="399"/>
      <c r="K107" s="399"/>
    </row>
    <row r="108" spans="1:11" s="35" customFormat="1" ht="13.5" thickBot="1">
      <c r="A108" s="392" t="s">
        <v>12</v>
      </c>
      <c r="B108" s="393">
        <f>IF(ISERR(B107/B106*100),0,B107/B106*100)</f>
        <v>0</v>
      </c>
      <c r="C108" s="393">
        <f t="shared" ref="C108:H108" si="24">IF(ISERR(C107/C106*100),0,C107/C106*100)</f>
        <v>0</v>
      </c>
      <c r="D108" s="393">
        <f t="shared" si="24"/>
        <v>0</v>
      </c>
      <c r="E108" s="393">
        <f t="shared" si="24"/>
        <v>0</v>
      </c>
      <c r="F108" s="393">
        <f t="shared" si="24"/>
        <v>0</v>
      </c>
      <c r="G108" s="393">
        <f t="shared" si="24"/>
        <v>0</v>
      </c>
      <c r="H108" s="393">
        <f t="shared" si="24"/>
        <v>0</v>
      </c>
      <c r="I108" s="399"/>
      <c r="J108" s="399"/>
      <c r="K108" s="399"/>
    </row>
    <row r="109" spans="1:11" s="35" customFormat="1" ht="13.5" thickBot="1">
      <c r="A109" s="387"/>
      <c r="B109" s="388"/>
      <c r="C109" s="388"/>
      <c r="D109" s="388"/>
      <c r="E109" s="388"/>
      <c r="F109" s="388"/>
      <c r="G109" s="388"/>
      <c r="H109" s="388"/>
      <c r="I109" s="399"/>
      <c r="J109" s="399"/>
      <c r="K109" s="399"/>
    </row>
    <row r="110" spans="1:11">
      <c r="A110" s="25" t="s">
        <v>13</v>
      </c>
      <c r="B110" s="26"/>
      <c r="C110" s="26"/>
      <c r="D110" s="26"/>
      <c r="E110" s="26"/>
      <c r="F110" s="26"/>
      <c r="G110" s="26"/>
      <c r="H110" s="26"/>
      <c r="I110" s="27"/>
      <c r="J110" s="27"/>
      <c r="K110" s="27"/>
    </row>
    <row r="111" spans="1:11" ht="18" customHeight="1">
      <c r="A111" s="383" t="s">
        <v>14</v>
      </c>
      <c r="B111" s="382"/>
      <c r="C111" s="382"/>
      <c r="D111" s="382"/>
      <c r="E111" s="382"/>
      <c r="F111" s="382"/>
      <c r="G111" s="382"/>
      <c r="H111" s="382"/>
      <c r="I111" s="398"/>
      <c r="J111" s="398"/>
      <c r="K111" s="398"/>
    </row>
    <row r="112" spans="1:11" ht="12.75" customHeight="1">
      <c r="A112" s="676" t="s">
        <v>15</v>
      </c>
      <c r="B112" s="676"/>
      <c r="C112" s="676"/>
      <c r="D112" s="676"/>
      <c r="E112" s="676"/>
      <c r="F112" s="676"/>
      <c r="G112" s="676"/>
      <c r="H112" s="676"/>
      <c r="I112" s="676"/>
      <c r="J112" s="53"/>
      <c r="K112" s="53"/>
    </row>
    <row r="113" spans="1:11" ht="12.75" customHeight="1">
      <c r="A113" s="676" t="s">
        <v>16</v>
      </c>
      <c r="B113" s="676"/>
      <c r="C113" s="676"/>
      <c r="D113" s="676"/>
      <c r="E113" s="676"/>
      <c r="F113" s="676"/>
      <c r="G113" s="676"/>
      <c r="H113" s="676"/>
      <c r="I113" s="676"/>
      <c r="J113" s="53"/>
      <c r="K113" s="53"/>
    </row>
    <row r="114" spans="1:11">
      <c r="A114" s="676" t="s">
        <v>433</v>
      </c>
      <c r="B114" s="676"/>
      <c r="C114" s="676"/>
      <c r="D114" s="676"/>
      <c r="E114" s="676"/>
      <c r="F114" s="676"/>
      <c r="G114" s="676"/>
      <c r="H114" s="676"/>
      <c r="I114" s="676"/>
      <c r="J114" s="676"/>
      <c r="K114" s="676"/>
    </row>
    <row r="115" spans="1:11">
      <c r="A115" s="676" t="s">
        <v>467</v>
      </c>
      <c r="B115" s="676"/>
      <c r="C115" s="676"/>
      <c r="D115" s="676"/>
      <c r="E115" s="676"/>
      <c r="F115" s="676"/>
      <c r="G115" s="676"/>
      <c r="H115" s="676"/>
      <c r="I115" s="676"/>
      <c r="J115" s="676"/>
      <c r="K115" s="29"/>
    </row>
    <row r="116" spans="1:11">
      <c r="A116" s="693"/>
      <c r="B116" s="693"/>
      <c r="C116" s="693"/>
      <c r="D116" s="693"/>
      <c r="E116" s="693"/>
      <c r="F116" s="693"/>
      <c r="G116" s="693"/>
      <c r="H116" s="693"/>
      <c r="I116" s="693"/>
    </row>
    <row r="117" spans="1:11">
      <c r="A117" s="693"/>
      <c r="B117" s="693"/>
      <c r="C117" s="693"/>
      <c r="D117" s="693"/>
      <c r="E117" s="693"/>
      <c r="F117" s="693"/>
      <c r="G117" s="693"/>
      <c r="H117" s="693"/>
      <c r="I117" s="693"/>
    </row>
    <row r="118" spans="1:11">
      <c r="A118" s="693"/>
      <c r="B118" s="693"/>
      <c r="C118" s="693"/>
      <c r="D118" s="693"/>
      <c r="E118" s="693"/>
      <c r="F118" s="693"/>
      <c r="G118" s="693"/>
      <c r="H118" s="693"/>
      <c r="I118" s="693"/>
    </row>
    <row r="119" spans="1:11" ht="15.75">
      <c r="A119" s="31"/>
      <c r="B119" s="30"/>
      <c r="C119" s="30"/>
      <c r="D119" s="30"/>
      <c r="E119" s="30"/>
      <c r="F119" s="30"/>
      <c r="G119" s="30"/>
      <c r="H119" s="30"/>
      <c r="I119" s="30"/>
    </row>
    <row r="120" spans="1:11">
      <c r="A120" s="30"/>
      <c r="B120" s="30"/>
      <c r="C120" s="30"/>
      <c r="D120" s="30"/>
      <c r="E120" s="30"/>
      <c r="F120" s="30"/>
      <c r="G120" s="30"/>
      <c r="H120" s="30"/>
      <c r="I120" s="30"/>
    </row>
    <row r="121" spans="1:11">
      <c r="A121" s="30"/>
      <c r="B121" s="30"/>
      <c r="C121" s="30"/>
      <c r="D121" s="30"/>
      <c r="E121" s="30"/>
      <c r="F121" s="30"/>
      <c r="G121" s="30"/>
      <c r="H121" s="30"/>
      <c r="I121" s="30"/>
    </row>
  </sheetData>
  <mergeCells count="9">
    <mergeCell ref="A116:I116"/>
    <mergeCell ref="A117:I117"/>
    <mergeCell ref="A118:I118"/>
    <mergeCell ref="A9:H9"/>
    <mergeCell ref="B10:C10"/>
    <mergeCell ref="A112:I112"/>
    <mergeCell ref="A113:I113"/>
    <mergeCell ref="A114:K114"/>
    <mergeCell ref="A115:J115"/>
  </mergeCells>
  <dataValidations count="1">
    <dataValidation operator="greaterThan" allowBlank="1" showInputMessage="1" showErrorMessage="1" sqref="B10:C10"/>
  </dataValidations>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LISTAS!$C$1:$C$367</xm:f>
          </x14:formula1>
          <xm:sqref>A18 A22 A26 A30 A34 A38 A42 A46 A50 A54 A58 A62 A66 A70 A74 A78 A82 A86 A90 A94 A98 A102 A106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workbookViewId="0">
      <selection activeCell="A5" sqref="A5"/>
    </sheetView>
  </sheetViews>
  <sheetFormatPr defaultRowHeight="12.75"/>
  <cols>
    <col min="1" max="1" width="46.42578125" style="33" customWidth="1"/>
    <col min="2" max="2" width="11.85546875" style="34" customWidth="1"/>
    <col min="3" max="8" width="10.85546875" style="34" customWidth="1"/>
    <col min="9" max="16384" width="9.140625" style="33"/>
  </cols>
  <sheetData>
    <row r="1" spans="1:11" s="576" customFormat="1">
      <c r="B1" s="577"/>
      <c r="C1" s="577"/>
      <c r="D1" s="577"/>
      <c r="E1" s="577"/>
      <c r="F1" s="577"/>
      <c r="G1" s="577"/>
      <c r="H1" s="577"/>
    </row>
    <row r="2" spans="1:11" s="576" customFormat="1" ht="15.75">
      <c r="A2" s="674" t="s">
        <v>475</v>
      </c>
      <c r="B2" s="577"/>
      <c r="C2" s="577"/>
      <c r="D2" s="577"/>
      <c r="E2" s="577"/>
      <c r="F2" s="577"/>
      <c r="G2" s="577"/>
      <c r="H2" s="577"/>
    </row>
    <row r="3" spans="1:11" s="576" customFormat="1" ht="15.75">
      <c r="A3" s="674" t="s">
        <v>476</v>
      </c>
      <c r="B3" s="577"/>
      <c r="C3" s="577"/>
      <c r="D3" s="577"/>
      <c r="E3" s="577"/>
      <c r="F3" s="577"/>
      <c r="G3" s="577"/>
      <c r="H3" s="577"/>
    </row>
    <row r="4" spans="1:11" s="576" customFormat="1" ht="15.75">
      <c r="A4" s="674" t="s">
        <v>477</v>
      </c>
      <c r="B4" s="577"/>
      <c r="C4" s="577"/>
      <c r="D4" s="577"/>
      <c r="E4" s="577"/>
      <c r="F4" s="577"/>
      <c r="G4" s="577"/>
      <c r="H4" s="577"/>
    </row>
    <row r="5" spans="1:11" s="576" customFormat="1" ht="15.75">
      <c r="A5" s="675" t="s">
        <v>478</v>
      </c>
      <c r="B5" s="577"/>
      <c r="C5" s="577"/>
      <c r="D5" s="577"/>
      <c r="E5" s="577"/>
      <c r="F5" s="577"/>
      <c r="G5" s="577"/>
      <c r="H5" s="577"/>
    </row>
    <row r="6" spans="1:11" s="576" customFormat="1">
      <c r="B6" s="577"/>
      <c r="C6" s="577"/>
      <c r="D6" s="577"/>
      <c r="E6" s="577"/>
      <c r="F6" s="577"/>
      <c r="G6" s="577"/>
      <c r="H6" s="577"/>
    </row>
    <row r="7" spans="1:11" s="576" customFormat="1">
      <c r="B7" s="577"/>
      <c r="C7" s="577"/>
      <c r="D7" s="577"/>
      <c r="E7" s="577"/>
      <c r="F7" s="577"/>
      <c r="G7" s="577"/>
      <c r="H7" s="577"/>
    </row>
    <row r="8" spans="1:11" s="576" customFormat="1">
      <c r="B8" s="577"/>
      <c r="C8" s="577"/>
      <c r="D8" s="577"/>
      <c r="E8" s="577"/>
      <c r="F8" s="577"/>
      <c r="G8" s="577"/>
      <c r="H8" s="577"/>
    </row>
    <row r="9" spans="1:11" s="576" customFormat="1">
      <c r="A9" s="694" t="s">
        <v>4</v>
      </c>
      <c r="B9" s="694"/>
      <c r="C9" s="694"/>
      <c r="D9" s="694"/>
      <c r="E9" s="694"/>
      <c r="F9" s="694"/>
      <c r="G9" s="694"/>
      <c r="H9" s="694"/>
    </row>
    <row r="10" spans="1:11" s="576" customFormat="1">
      <c r="A10" s="578" t="s">
        <v>0</v>
      </c>
      <c r="B10" s="695" t="s">
        <v>458</v>
      </c>
      <c r="C10" s="695"/>
      <c r="D10" s="578"/>
      <c r="E10" s="578"/>
      <c r="F10" s="578"/>
      <c r="G10" s="578"/>
      <c r="H10" s="578"/>
    </row>
    <row r="11" spans="1:11" ht="13.5" thickBot="1">
      <c r="A11" s="579" t="s">
        <v>474</v>
      </c>
      <c r="B11" s="579"/>
      <c r="C11" s="579"/>
      <c r="D11" s="579"/>
      <c r="E11" s="579"/>
      <c r="F11" s="579"/>
      <c r="G11" s="579"/>
      <c r="H11" s="579"/>
      <c r="I11" s="576"/>
      <c r="J11" s="576"/>
      <c r="K11" s="576"/>
    </row>
    <row r="12" spans="1:11" s="35" customFormat="1" ht="18.75" customHeight="1" thickBot="1">
      <c r="A12" s="580" t="s">
        <v>5</v>
      </c>
      <c r="B12" s="581" t="s">
        <v>6</v>
      </c>
      <c r="C12" s="581" t="s">
        <v>3</v>
      </c>
      <c r="D12" s="581" t="s">
        <v>7</v>
      </c>
      <c r="E12" s="581" t="s">
        <v>8</v>
      </c>
      <c r="F12" s="581" t="s">
        <v>9</v>
      </c>
      <c r="G12" s="581" t="s">
        <v>2</v>
      </c>
      <c r="H12" s="581" t="s">
        <v>10</v>
      </c>
      <c r="I12" s="582"/>
      <c r="J12" s="582"/>
      <c r="K12" s="582"/>
    </row>
    <row r="13" spans="1:11" s="35" customFormat="1" ht="13.5" thickBot="1">
      <c r="A13" s="583"/>
      <c r="B13" s="584"/>
      <c r="C13" s="584"/>
      <c r="D13" s="584"/>
      <c r="E13" s="584"/>
      <c r="F13" s="584"/>
      <c r="G13" s="584"/>
      <c r="H13" s="584"/>
      <c r="I13" s="582"/>
      <c r="J13" s="582"/>
      <c r="K13" s="582"/>
    </row>
    <row r="14" spans="1:11" s="35" customFormat="1" ht="13.5" thickBot="1">
      <c r="A14" s="585" t="e">
        <f>#REF!</f>
        <v>#REF!</v>
      </c>
      <c r="B14" s="586">
        <f>B18+B22+B26+B30+B34+B38+B42+B46+B50+B54+B58+B62+B66+B70+B74+B78+B82+B86+B90+B94+B98+B102</f>
        <v>610</v>
      </c>
      <c r="C14" s="666">
        <f t="shared" ref="C14:H14" si="0">C18+C22+C26+C30+C34+C38+C42+C46+C50+C54+C58+C62+C66+C70+C74+C78+C82+C86+C90+C94+C98+C102</f>
        <v>2279</v>
      </c>
      <c r="D14" s="666">
        <f t="shared" si="0"/>
        <v>965</v>
      </c>
      <c r="E14" s="666">
        <f t="shared" si="0"/>
        <v>9360</v>
      </c>
      <c r="F14" s="666">
        <f t="shared" si="0"/>
        <v>584</v>
      </c>
      <c r="G14" s="666">
        <f t="shared" si="0"/>
        <v>13798</v>
      </c>
      <c r="H14" s="666">
        <f t="shared" si="0"/>
        <v>3621</v>
      </c>
      <c r="I14" s="582"/>
      <c r="J14" s="582"/>
      <c r="K14" s="582"/>
    </row>
    <row r="15" spans="1:11" s="35" customFormat="1" ht="13.5" thickBot="1">
      <c r="A15" s="587" t="s">
        <v>11</v>
      </c>
      <c r="B15" s="666">
        <f>B19+B23+B27+B31+B35+B39+B43+B47+B51+B55+B59+B63+B67+B71+B75+B79+B83+B87+B91+B95+B99+B103</f>
        <v>270</v>
      </c>
      <c r="C15" s="666">
        <f t="shared" ref="C15:H15" si="1">C19+C23+C27+C31+C35+C39+C43+C47+C51+C55+C59+C63+C67+C71+C75+C79+C83+C87+C91+C95+C99+C103</f>
        <v>1539</v>
      </c>
      <c r="D15" s="666">
        <f t="shared" si="1"/>
        <v>857</v>
      </c>
      <c r="E15" s="666">
        <f t="shared" si="1"/>
        <v>8179</v>
      </c>
      <c r="F15" s="666">
        <f t="shared" si="1"/>
        <v>540</v>
      </c>
      <c r="G15" s="666">
        <f t="shared" si="1"/>
        <v>11380</v>
      </c>
      <c r="H15" s="666">
        <f t="shared" si="1"/>
        <v>3291</v>
      </c>
      <c r="I15" s="582"/>
      <c r="J15" s="582"/>
      <c r="K15" s="582"/>
    </row>
    <row r="16" spans="1:11" s="35" customFormat="1" ht="13.5" thickBot="1">
      <c r="A16" s="588" t="s">
        <v>12</v>
      </c>
      <c r="B16" s="589">
        <f>IF(ISERR(B15/B14*100),0,B15/B14*100)</f>
        <v>44.26229508196721</v>
      </c>
      <c r="C16" s="589">
        <f t="shared" ref="C16:H16" si="2">IF(ISERR(C15/C14*100),0,C15/C14*100)</f>
        <v>67.529618253620001</v>
      </c>
      <c r="D16" s="589">
        <f t="shared" si="2"/>
        <v>88.808290155440417</v>
      </c>
      <c r="E16" s="589">
        <f t="shared" si="2"/>
        <v>87.382478632478637</v>
      </c>
      <c r="F16" s="589">
        <f t="shared" si="2"/>
        <v>92.465753424657535</v>
      </c>
      <c r="G16" s="589">
        <f t="shared" si="2"/>
        <v>82.475721119002756</v>
      </c>
      <c r="H16" s="589">
        <f t="shared" si="2"/>
        <v>90.886495443247711</v>
      </c>
      <c r="I16" s="582"/>
      <c r="J16" s="582"/>
      <c r="K16" s="582"/>
    </row>
    <row r="17" spans="1:11" s="35" customFormat="1" ht="13.5" thickBot="1">
      <c r="A17" s="583"/>
      <c r="B17" s="584"/>
      <c r="C17" s="584"/>
      <c r="D17" s="584"/>
      <c r="E17" s="584"/>
      <c r="F17" s="584"/>
      <c r="G17" s="584"/>
      <c r="H17" s="584"/>
      <c r="I17" s="582"/>
      <c r="J17" s="582"/>
      <c r="K17" s="582"/>
    </row>
    <row r="18" spans="1:11" s="35" customFormat="1" ht="13.5" thickBot="1">
      <c r="A18" s="590" t="s">
        <v>41</v>
      </c>
      <c r="B18" s="595">
        <v>17</v>
      </c>
      <c r="C18" s="595">
        <v>71</v>
      </c>
      <c r="D18" s="595">
        <v>24</v>
      </c>
      <c r="E18" s="595">
        <v>180</v>
      </c>
      <c r="F18" s="595">
        <v>17</v>
      </c>
      <c r="G18" s="594">
        <v>309</v>
      </c>
      <c r="H18" s="595">
        <v>80</v>
      </c>
      <c r="I18" s="582"/>
      <c r="J18" s="582"/>
      <c r="K18" s="582"/>
    </row>
    <row r="19" spans="1:11" s="35" customFormat="1" ht="13.5" thickBot="1">
      <c r="A19" s="587" t="s">
        <v>11</v>
      </c>
      <c r="B19" s="596">
        <v>12</v>
      </c>
      <c r="C19" s="596">
        <v>71</v>
      </c>
      <c r="D19" s="596">
        <v>24</v>
      </c>
      <c r="E19" s="596">
        <v>180</v>
      </c>
      <c r="F19" s="596">
        <v>17</v>
      </c>
      <c r="G19" s="594">
        <v>304</v>
      </c>
      <c r="H19" s="597">
        <v>80</v>
      </c>
      <c r="I19" s="582"/>
      <c r="J19" s="582"/>
      <c r="K19" s="582"/>
    </row>
    <row r="20" spans="1:11" s="35" customFormat="1" ht="13.5" thickBot="1">
      <c r="A20" s="588" t="s">
        <v>12</v>
      </c>
      <c r="B20" s="589">
        <f>IF(ISERR(B19/B18*100),0,B19/B18*100)</f>
        <v>70.588235294117652</v>
      </c>
      <c r="C20" s="589">
        <f t="shared" ref="C20:H20" si="3">IF(ISERR(C19/C18*100),0,C19/C18*100)</f>
        <v>100</v>
      </c>
      <c r="D20" s="589">
        <f t="shared" si="3"/>
        <v>100</v>
      </c>
      <c r="E20" s="589">
        <f t="shared" si="3"/>
        <v>100</v>
      </c>
      <c r="F20" s="589">
        <f t="shared" si="3"/>
        <v>100</v>
      </c>
      <c r="G20" s="589">
        <f t="shared" si="3"/>
        <v>98.381877022653725</v>
      </c>
      <c r="H20" s="589">
        <f t="shared" si="3"/>
        <v>100</v>
      </c>
      <c r="I20" s="582"/>
      <c r="J20" s="582"/>
      <c r="K20" s="582"/>
    </row>
    <row r="21" spans="1:11" s="35" customFormat="1" ht="10.5" customHeight="1" thickBot="1">
      <c r="A21" s="583"/>
      <c r="B21" s="584"/>
      <c r="C21" s="584"/>
      <c r="D21" s="584"/>
      <c r="E21" s="584"/>
      <c r="F21" s="584"/>
      <c r="G21" s="584"/>
      <c r="H21" s="584"/>
      <c r="I21" s="582"/>
      <c r="J21" s="582"/>
      <c r="K21" s="582"/>
    </row>
    <row r="22" spans="1:11" s="35" customFormat="1" ht="15.75" customHeight="1" thickBot="1">
      <c r="A22" s="590" t="s">
        <v>60</v>
      </c>
      <c r="B22" s="613">
        <v>7</v>
      </c>
      <c r="C22" s="613">
        <v>23</v>
      </c>
      <c r="D22" s="613">
        <v>10</v>
      </c>
      <c r="E22" s="613">
        <v>137</v>
      </c>
      <c r="F22" s="613">
        <v>5</v>
      </c>
      <c r="G22" s="612">
        <v>182</v>
      </c>
      <c r="H22" s="613">
        <v>43</v>
      </c>
      <c r="I22" s="582"/>
      <c r="J22" s="582"/>
      <c r="K22" s="582"/>
    </row>
    <row r="23" spans="1:11" s="35" customFormat="1" ht="15.75" customHeight="1" thickBot="1">
      <c r="A23" s="587" t="s">
        <v>11</v>
      </c>
      <c r="B23" s="116"/>
      <c r="C23" s="614">
        <v>14</v>
      </c>
      <c r="D23" s="614">
        <v>10</v>
      </c>
      <c r="E23" s="614">
        <v>75</v>
      </c>
      <c r="F23" s="614">
        <v>5</v>
      </c>
      <c r="G23" s="612">
        <v>104</v>
      </c>
      <c r="H23" s="615">
        <v>43</v>
      </c>
      <c r="I23" s="582"/>
      <c r="J23" s="582"/>
      <c r="K23" s="582"/>
    </row>
    <row r="24" spans="1:11" s="35" customFormat="1" ht="13.5" thickBot="1">
      <c r="A24" s="588" t="s">
        <v>12</v>
      </c>
      <c r="B24" s="589">
        <f>IF(ISERR(B23/B22*100),0,B23/B22*100)</f>
        <v>0</v>
      </c>
      <c r="C24" s="589">
        <f t="shared" ref="C24:H24" si="4">IF(ISERR(C23/C22*100),0,C23/C22*100)</f>
        <v>60.869565217391312</v>
      </c>
      <c r="D24" s="589">
        <f t="shared" si="4"/>
        <v>100</v>
      </c>
      <c r="E24" s="589">
        <f t="shared" si="4"/>
        <v>54.744525547445257</v>
      </c>
      <c r="F24" s="589">
        <f t="shared" si="4"/>
        <v>100</v>
      </c>
      <c r="G24" s="589">
        <f t="shared" si="4"/>
        <v>57.142857142857139</v>
      </c>
      <c r="H24" s="589">
        <f t="shared" si="4"/>
        <v>100</v>
      </c>
      <c r="I24" s="582"/>
      <c r="J24" s="582"/>
      <c r="K24" s="582"/>
    </row>
    <row r="25" spans="1:11" s="35" customFormat="1" ht="10.5" customHeight="1" thickBot="1">
      <c r="A25" s="583"/>
      <c r="B25" s="584"/>
      <c r="C25" s="584"/>
      <c r="D25" s="584"/>
      <c r="E25" s="584"/>
      <c r="F25" s="584"/>
      <c r="G25" s="584"/>
      <c r="H25" s="584"/>
      <c r="I25" s="582"/>
      <c r="J25" s="582"/>
      <c r="K25" s="582"/>
    </row>
    <row r="26" spans="1:11" s="35" customFormat="1" ht="13.5" thickBot="1">
      <c r="A26" s="590" t="s">
        <v>84</v>
      </c>
      <c r="B26" s="599">
        <v>8</v>
      </c>
      <c r="C26" s="599">
        <v>46</v>
      </c>
      <c r="D26" s="599">
        <v>13</v>
      </c>
      <c r="E26" s="599">
        <v>162</v>
      </c>
      <c r="F26" s="599">
        <v>13</v>
      </c>
      <c r="G26" s="598">
        <v>242</v>
      </c>
      <c r="H26" s="599">
        <v>55</v>
      </c>
      <c r="I26" s="582"/>
      <c r="J26" s="582"/>
      <c r="K26" s="582"/>
    </row>
    <row r="27" spans="1:11" s="35" customFormat="1" ht="13.5" thickBot="1">
      <c r="A27" s="587" t="s">
        <v>11</v>
      </c>
      <c r="B27" s="669">
        <v>11</v>
      </c>
      <c r="C27" s="669">
        <v>36</v>
      </c>
      <c r="D27" s="669">
        <v>13</v>
      </c>
      <c r="E27" s="669">
        <v>161</v>
      </c>
      <c r="F27" s="669">
        <v>12</v>
      </c>
      <c r="G27" s="24">
        <v>233</v>
      </c>
      <c r="H27" s="669">
        <v>62</v>
      </c>
      <c r="I27" s="670"/>
      <c r="J27" s="582"/>
      <c r="K27" s="582"/>
    </row>
    <row r="28" spans="1:11" s="35" customFormat="1" ht="13.5" thickBot="1">
      <c r="A28" s="588" t="s">
        <v>12</v>
      </c>
      <c r="B28" s="589">
        <f>IF(ISERR(B27/B26*100),0,B27/B26*100)</f>
        <v>137.5</v>
      </c>
      <c r="C28" s="589">
        <f t="shared" ref="C28:H28" si="5">IF(ISERR(C27/C26*100),0,C27/C26*100)</f>
        <v>78.260869565217391</v>
      </c>
      <c r="D28" s="589">
        <f t="shared" si="5"/>
        <v>100</v>
      </c>
      <c r="E28" s="589">
        <f t="shared" si="5"/>
        <v>99.382716049382708</v>
      </c>
      <c r="F28" s="589">
        <f t="shared" si="5"/>
        <v>92.307692307692307</v>
      </c>
      <c r="G28" s="589">
        <f t="shared" si="5"/>
        <v>96.280991735537185</v>
      </c>
      <c r="H28" s="589">
        <f t="shared" si="5"/>
        <v>112.72727272727272</v>
      </c>
      <c r="I28" s="582"/>
      <c r="J28" s="582"/>
      <c r="K28" s="582"/>
    </row>
    <row r="29" spans="1:11" s="35" customFormat="1" ht="10.5" customHeight="1" thickBot="1">
      <c r="A29" s="583"/>
      <c r="B29" s="584"/>
      <c r="C29" s="584"/>
      <c r="D29" s="584"/>
      <c r="E29" s="584"/>
      <c r="F29" s="584"/>
      <c r="G29" s="584"/>
      <c r="H29" s="584"/>
      <c r="I29" s="582"/>
      <c r="J29" s="582"/>
      <c r="K29" s="582"/>
    </row>
    <row r="30" spans="1:11" s="35" customFormat="1" ht="13.5" thickBot="1">
      <c r="A30" s="590" t="s">
        <v>109</v>
      </c>
      <c r="B30" s="625">
        <v>18</v>
      </c>
      <c r="C30" s="625">
        <v>121</v>
      </c>
      <c r="D30" s="625">
        <v>45</v>
      </c>
      <c r="E30" s="625">
        <v>553</v>
      </c>
      <c r="F30" s="625">
        <v>51</v>
      </c>
      <c r="G30" s="624">
        <v>788</v>
      </c>
      <c r="H30" s="625">
        <v>202</v>
      </c>
      <c r="I30" s="582"/>
      <c r="J30" s="582"/>
      <c r="K30" s="582"/>
    </row>
    <row r="31" spans="1:11" s="35" customFormat="1" ht="13.5" thickBot="1">
      <c r="A31" s="587" t="s">
        <v>11</v>
      </c>
      <c r="B31" s="626">
        <v>1</v>
      </c>
      <c r="C31" s="626">
        <v>74</v>
      </c>
      <c r="D31" s="626">
        <v>45</v>
      </c>
      <c r="E31" s="626">
        <v>553</v>
      </c>
      <c r="F31" s="626">
        <v>51</v>
      </c>
      <c r="G31" s="624">
        <v>724</v>
      </c>
      <c r="H31" s="627">
        <v>202</v>
      </c>
      <c r="I31" s="582"/>
      <c r="J31" s="582"/>
      <c r="K31" s="582"/>
    </row>
    <row r="32" spans="1:11" s="35" customFormat="1" ht="13.5" thickBot="1">
      <c r="A32" s="588" t="s">
        <v>12</v>
      </c>
      <c r="B32" s="589">
        <f>IF(ISERR(B31/B30*100),0,B31/B30*100)</f>
        <v>5.5555555555555554</v>
      </c>
      <c r="C32" s="589">
        <f t="shared" ref="C32:H32" si="6">IF(ISERR(C31/C30*100),0,C31/C30*100)</f>
        <v>61.157024793388423</v>
      </c>
      <c r="D32" s="589">
        <f t="shared" si="6"/>
        <v>100</v>
      </c>
      <c r="E32" s="589">
        <f t="shared" si="6"/>
        <v>100</v>
      </c>
      <c r="F32" s="589">
        <f t="shared" si="6"/>
        <v>100</v>
      </c>
      <c r="G32" s="589">
        <f t="shared" si="6"/>
        <v>91.878172588832484</v>
      </c>
      <c r="H32" s="589">
        <f t="shared" si="6"/>
        <v>100</v>
      </c>
      <c r="I32" s="582"/>
      <c r="J32" s="582"/>
      <c r="K32" s="582"/>
    </row>
    <row r="33" spans="1:21" ht="10.5" customHeight="1" thickBot="1">
      <c r="A33" s="583"/>
      <c r="B33" s="584"/>
      <c r="C33" s="584"/>
      <c r="D33" s="584"/>
      <c r="E33" s="584"/>
      <c r="F33" s="584"/>
      <c r="G33" s="584"/>
      <c r="H33" s="584"/>
      <c r="I33" s="576"/>
      <c r="J33" s="576"/>
      <c r="K33" s="576"/>
    </row>
    <row r="34" spans="1:21" s="35" customFormat="1" ht="13.5" thickBot="1">
      <c r="A34" s="590" t="s">
        <v>178</v>
      </c>
      <c r="B34" s="617">
        <v>14</v>
      </c>
      <c r="C34" s="617">
        <v>30</v>
      </c>
      <c r="D34" s="617">
        <v>21</v>
      </c>
      <c r="E34" s="617">
        <v>146</v>
      </c>
      <c r="F34" s="617">
        <v>18</v>
      </c>
      <c r="G34" s="616">
        <v>229</v>
      </c>
      <c r="H34" s="617">
        <v>63</v>
      </c>
      <c r="I34" s="582"/>
      <c r="J34" s="582"/>
      <c r="K34" s="582"/>
    </row>
    <row r="35" spans="1:21" s="35" customFormat="1" ht="13.5" thickBot="1">
      <c r="A35" s="587" t="s">
        <v>11</v>
      </c>
      <c r="B35" s="618">
        <v>14</v>
      </c>
      <c r="C35" s="618">
        <v>30</v>
      </c>
      <c r="D35" s="618">
        <v>21</v>
      </c>
      <c r="E35" s="618">
        <v>146</v>
      </c>
      <c r="F35" s="618">
        <v>18</v>
      </c>
      <c r="G35" s="616">
        <v>229</v>
      </c>
      <c r="H35" s="619">
        <v>63</v>
      </c>
      <c r="I35" s="582"/>
      <c r="J35" s="582"/>
      <c r="K35" s="582"/>
    </row>
    <row r="36" spans="1:21" s="35" customFormat="1" ht="13.5" thickBot="1">
      <c r="A36" s="588" t="s">
        <v>12</v>
      </c>
      <c r="B36" s="589">
        <f>IF(ISERR(B35/B34*100),0,B35/B34*100)</f>
        <v>100</v>
      </c>
      <c r="C36" s="589">
        <f t="shared" ref="C36:H36" si="7">IF(ISERR(C35/C34*100),0,C35/C34*100)</f>
        <v>100</v>
      </c>
      <c r="D36" s="589">
        <f t="shared" si="7"/>
        <v>100</v>
      </c>
      <c r="E36" s="589">
        <f t="shared" si="7"/>
        <v>100</v>
      </c>
      <c r="F36" s="589">
        <f t="shared" si="7"/>
        <v>100</v>
      </c>
      <c r="G36" s="589">
        <f t="shared" si="7"/>
        <v>100</v>
      </c>
      <c r="H36" s="589">
        <f t="shared" si="7"/>
        <v>100</v>
      </c>
      <c r="I36" s="582"/>
      <c r="J36" s="582"/>
      <c r="K36" s="582"/>
    </row>
    <row r="37" spans="1:21" ht="10.5" customHeight="1" thickBot="1">
      <c r="A37" s="583"/>
      <c r="B37" s="584"/>
      <c r="C37" s="584"/>
      <c r="D37" s="584"/>
      <c r="E37" s="584"/>
      <c r="F37" s="584"/>
      <c r="G37" s="584"/>
      <c r="H37" s="584"/>
      <c r="I37" s="576"/>
      <c r="J37" s="576"/>
      <c r="K37" s="576"/>
    </row>
    <row r="38" spans="1:21" s="35" customFormat="1" ht="13.5" thickBot="1">
      <c r="A38" s="590" t="s">
        <v>211</v>
      </c>
      <c r="B38" s="605">
        <v>41</v>
      </c>
      <c r="C38" s="605">
        <v>83</v>
      </c>
      <c r="D38" s="605">
        <v>32</v>
      </c>
      <c r="E38" s="605">
        <v>355</v>
      </c>
      <c r="F38" s="605">
        <v>23</v>
      </c>
      <c r="G38" s="604">
        <v>534</v>
      </c>
      <c r="H38" s="605">
        <v>149</v>
      </c>
      <c r="I38" s="582"/>
      <c r="J38" s="582"/>
      <c r="K38" s="582"/>
    </row>
    <row r="39" spans="1:21" s="35" customFormat="1" ht="13.5" thickBot="1">
      <c r="A39" s="587" t="s">
        <v>11</v>
      </c>
      <c r="B39" s="606">
        <v>15</v>
      </c>
      <c r="C39" s="606">
        <v>74</v>
      </c>
      <c r="D39" s="606">
        <v>32</v>
      </c>
      <c r="E39" s="606">
        <v>349</v>
      </c>
      <c r="F39" s="606">
        <v>23</v>
      </c>
      <c r="G39" s="604">
        <v>493</v>
      </c>
      <c r="H39" s="607">
        <v>149</v>
      </c>
      <c r="I39" s="582"/>
      <c r="J39" s="582"/>
      <c r="K39" s="582"/>
    </row>
    <row r="40" spans="1:21" s="35" customFormat="1" ht="13.5" thickBot="1">
      <c r="A40" s="588" t="s">
        <v>12</v>
      </c>
      <c r="B40" s="589">
        <f>IF(ISERR(B39/B38*100),0,B39/B38*100)</f>
        <v>36.585365853658537</v>
      </c>
      <c r="C40" s="589">
        <f t="shared" ref="C40:H40" si="8">IF(ISERR(C39/C38*100),0,C39/C38*100)</f>
        <v>89.156626506024097</v>
      </c>
      <c r="D40" s="589">
        <f t="shared" si="8"/>
        <v>100</v>
      </c>
      <c r="E40" s="589">
        <f t="shared" si="8"/>
        <v>98.309859154929583</v>
      </c>
      <c r="F40" s="589">
        <f t="shared" si="8"/>
        <v>100</v>
      </c>
      <c r="G40" s="589">
        <f t="shared" si="8"/>
        <v>92.322097378277164</v>
      </c>
      <c r="H40" s="589">
        <f t="shared" si="8"/>
        <v>100</v>
      </c>
      <c r="I40" s="582"/>
      <c r="J40" s="582"/>
      <c r="K40" s="582"/>
    </row>
    <row r="41" spans="1:21" s="35" customFormat="1" ht="13.5" thickBot="1">
      <c r="A41" s="583"/>
      <c r="B41" s="584"/>
      <c r="C41" s="584"/>
      <c r="D41" s="584"/>
      <c r="E41" s="584"/>
      <c r="F41" s="584"/>
      <c r="G41" s="584"/>
      <c r="H41" s="584"/>
      <c r="I41" s="582"/>
      <c r="J41" s="582"/>
      <c r="K41" s="582"/>
    </row>
    <row r="42" spans="1:21" s="35" customFormat="1" ht="13.5" thickBot="1">
      <c r="A42" s="590" t="s">
        <v>252</v>
      </c>
      <c r="B42" s="601">
        <v>35</v>
      </c>
      <c r="C42" s="601">
        <v>97</v>
      </c>
      <c r="D42" s="601">
        <v>30</v>
      </c>
      <c r="E42" s="601">
        <v>473</v>
      </c>
      <c r="F42" s="601">
        <v>43</v>
      </c>
      <c r="G42" s="600">
        <v>678</v>
      </c>
      <c r="H42" s="601">
        <v>180</v>
      </c>
      <c r="I42" s="582"/>
      <c r="J42" s="582"/>
      <c r="K42" s="582"/>
    </row>
    <row r="43" spans="1:21" s="35" customFormat="1" ht="13.5" thickBot="1">
      <c r="A43" s="587" t="s">
        <v>11</v>
      </c>
      <c r="B43" s="602">
        <v>31</v>
      </c>
      <c r="C43" s="602">
        <v>88</v>
      </c>
      <c r="D43" s="602">
        <v>28</v>
      </c>
      <c r="E43" s="602">
        <v>388</v>
      </c>
      <c r="F43" s="602">
        <v>43</v>
      </c>
      <c r="G43" s="600">
        <v>578</v>
      </c>
      <c r="H43" s="603">
        <v>180</v>
      </c>
      <c r="I43" s="582"/>
      <c r="J43" s="582"/>
      <c r="K43" s="582"/>
    </row>
    <row r="44" spans="1:21" s="35" customFormat="1" ht="13.5" thickBot="1">
      <c r="A44" s="588" t="s">
        <v>12</v>
      </c>
      <c r="B44" s="589">
        <f>IF(ISERR(B43/B42*100),0,B43/B42*100)</f>
        <v>88.571428571428569</v>
      </c>
      <c r="C44" s="589">
        <f t="shared" ref="C44:H44" si="9">IF(ISERR(C43/C42*100),0,C43/C42*100)</f>
        <v>90.721649484536087</v>
      </c>
      <c r="D44" s="589">
        <f t="shared" si="9"/>
        <v>93.333333333333329</v>
      </c>
      <c r="E44" s="589">
        <f t="shared" si="9"/>
        <v>82.029598308668071</v>
      </c>
      <c r="F44" s="589">
        <f t="shared" si="9"/>
        <v>100</v>
      </c>
      <c r="G44" s="589">
        <f t="shared" si="9"/>
        <v>85.250737463126853</v>
      </c>
      <c r="H44" s="589">
        <f t="shared" si="9"/>
        <v>100</v>
      </c>
      <c r="I44" s="582"/>
      <c r="J44" s="582"/>
      <c r="K44" s="582"/>
    </row>
    <row r="45" spans="1:21" s="35" customFormat="1" ht="13.5" thickBot="1">
      <c r="A45" s="583"/>
      <c r="B45" s="584"/>
      <c r="C45" s="584"/>
      <c r="D45" s="584"/>
      <c r="E45" s="584"/>
      <c r="F45" s="584"/>
      <c r="G45" s="584"/>
      <c r="H45" s="584"/>
      <c r="I45" s="582"/>
      <c r="J45" s="582"/>
      <c r="K45" s="582"/>
      <c r="U45" s="10"/>
    </row>
    <row r="46" spans="1:21" s="35" customFormat="1" ht="13.5" thickBot="1">
      <c r="A46" s="590" t="s">
        <v>278</v>
      </c>
      <c r="B46" s="609">
        <v>5</v>
      </c>
      <c r="C46" s="609">
        <v>30</v>
      </c>
      <c r="D46" s="609">
        <v>17</v>
      </c>
      <c r="E46" s="609">
        <v>161</v>
      </c>
      <c r="F46" s="609">
        <v>5</v>
      </c>
      <c r="G46" s="608">
        <v>218</v>
      </c>
      <c r="H46" s="609">
        <v>58</v>
      </c>
      <c r="I46" s="582"/>
      <c r="J46" s="582"/>
      <c r="K46" s="582"/>
    </row>
    <row r="47" spans="1:21" s="35" customFormat="1" ht="13.5" thickBot="1">
      <c r="A47" s="587" t="s">
        <v>11</v>
      </c>
      <c r="B47" s="669">
        <v>5</v>
      </c>
      <c r="C47" s="610">
        <v>30</v>
      </c>
      <c r="D47" s="610">
        <v>17</v>
      </c>
      <c r="E47" s="610">
        <v>161</v>
      </c>
      <c r="F47" s="610">
        <v>5</v>
      </c>
      <c r="G47" s="608">
        <v>213</v>
      </c>
      <c r="H47" s="611">
        <v>58</v>
      </c>
      <c r="I47" s="582"/>
      <c r="J47" s="582"/>
      <c r="K47" s="582"/>
    </row>
    <row r="48" spans="1:21" s="35" customFormat="1" ht="13.5" thickBot="1">
      <c r="A48" s="588" t="s">
        <v>12</v>
      </c>
      <c r="B48" s="589">
        <f>IF(ISERR(B47/B46*100),0,B47/B46*100)</f>
        <v>100</v>
      </c>
      <c r="C48" s="589">
        <f t="shared" ref="C48:H48" si="10">IF(ISERR(C47/C46*100),0,C47/C46*100)</f>
        <v>100</v>
      </c>
      <c r="D48" s="589">
        <f t="shared" si="10"/>
        <v>100</v>
      </c>
      <c r="E48" s="589">
        <f t="shared" si="10"/>
        <v>100</v>
      </c>
      <c r="F48" s="589">
        <f t="shared" si="10"/>
        <v>100</v>
      </c>
      <c r="G48" s="589">
        <f t="shared" si="10"/>
        <v>97.706422018348633</v>
      </c>
      <c r="H48" s="589">
        <f t="shared" si="10"/>
        <v>100</v>
      </c>
      <c r="I48" s="582"/>
      <c r="J48" s="582"/>
      <c r="K48" s="582"/>
    </row>
    <row r="49" spans="1:11" s="35" customFormat="1" ht="13.5" thickBot="1">
      <c r="A49" s="583"/>
      <c r="B49" s="584"/>
      <c r="C49" s="584"/>
      <c r="D49" s="584"/>
      <c r="E49" s="584"/>
      <c r="F49" s="584"/>
      <c r="G49" s="584"/>
      <c r="H49" s="584"/>
      <c r="I49" s="582"/>
      <c r="J49" s="582"/>
      <c r="K49" s="582"/>
    </row>
    <row r="50" spans="1:11" s="35" customFormat="1" ht="13.5" thickBot="1">
      <c r="A50" s="590" t="s">
        <v>301</v>
      </c>
      <c r="B50" s="621">
        <v>58</v>
      </c>
      <c r="C50" s="621">
        <v>182</v>
      </c>
      <c r="D50" s="621">
        <v>52</v>
      </c>
      <c r="E50" s="621">
        <v>725</v>
      </c>
      <c r="F50" s="621">
        <v>74</v>
      </c>
      <c r="G50" s="620">
        <v>1091</v>
      </c>
      <c r="H50" s="621">
        <v>286</v>
      </c>
      <c r="I50" s="582"/>
      <c r="J50" s="582"/>
      <c r="K50" s="582"/>
    </row>
    <row r="51" spans="1:11" s="35" customFormat="1" ht="13.5" thickBot="1">
      <c r="A51" s="587" t="s">
        <v>11</v>
      </c>
      <c r="B51" s="622">
        <v>16</v>
      </c>
      <c r="C51" s="622">
        <v>148</v>
      </c>
      <c r="D51" s="622">
        <v>52</v>
      </c>
      <c r="E51" s="622">
        <v>725</v>
      </c>
      <c r="F51" s="622">
        <v>74</v>
      </c>
      <c r="G51" s="620">
        <v>1015</v>
      </c>
      <c r="H51" s="623">
        <v>286</v>
      </c>
      <c r="I51" s="582"/>
      <c r="J51" s="582"/>
      <c r="K51" s="582"/>
    </row>
    <row r="52" spans="1:11" s="35" customFormat="1" ht="13.5" thickBot="1">
      <c r="A52" s="588" t="s">
        <v>12</v>
      </c>
      <c r="B52" s="589">
        <f>IF(ISERR(B51/B50*100),0,B51/B50*100)</f>
        <v>27.586206896551722</v>
      </c>
      <c r="C52" s="589">
        <f t="shared" ref="C52:H52" si="11">IF(ISERR(C51/C50*100),0,C51/C50*100)</f>
        <v>81.318681318681314</v>
      </c>
      <c r="D52" s="589">
        <f t="shared" si="11"/>
        <v>100</v>
      </c>
      <c r="E52" s="589">
        <f t="shared" si="11"/>
        <v>100</v>
      </c>
      <c r="F52" s="589">
        <f t="shared" si="11"/>
        <v>100</v>
      </c>
      <c r="G52" s="589">
        <f t="shared" si="11"/>
        <v>93.033913840513293</v>
      </c>
      <c r="H52" s="589">
        <f t="shared" si="11"/>
        <v>100</v>
      </c>
      <c r="I52" s="582"/>
      <c r="J52" s="582"/>
      <c r="K52" s="582"/>
    </row>
    <row r="53" spans="1:11" s="35" customFormat="1" ht="13.5" thickBot="1">
      <c r="A53" s="583"/>
      <c r="B53" s="584"/>
      <c r="C53" s="584"/>
      <c r="D53" s="584"/>
      <c r="E53" s="584"/>
      <c r="F53" s="584"/>
      <c r="G53" s="584"/>
      <c r="H53" s="584"/>
      <c r="I53" s="582"/>
      <c r="J53" s="582"/>
      <c r="K53" s="582"/>
    </row>
    <row r="54" spans="1:11" s="35" customFormat="1" ht="13.5" thickBot="1">
      <c r="A54" s="590" t="s">
        <v>398</v>
      </c>
      <c r="B54" s="629">
        <v>12</v>
      </c>
      <c r="C54" s="629">
        <v>72</v>
      </c>
      <c r="D54" s="629">
        <v>33</v>
      </c>
      <c r="E54" s="629">
        <v>323</v>
      </c>
      <c r="F54" s="629">
        <v>20</v>
      </c>
      <c r="G54" s="628">
        <v>460</v>
      </c>
      <c r="H54" s="629">
        <v>122</v>
      </c>
      <c r="I54" s="582"/>
      <c r="J54" s="582"/>
      <c r="K54" s="582"/>
    </row>
    <row r="55" spans="1:11" s="35" customFormat="1" ht="13.5" thickBot="1">
      <c r="A55" s="587" t="s">
        <v>11</v>
      </c>
      <c r="B55" s="630">
        <v>3</v>
      </c>
      <c r="C55" s="630">
        <v>65</v>
      </c>
      <c r="D55" s="630">
        <v>33</v>
      </c>
      <c r="E55" s="630">
        <v>323</v>
      </c>
      <c r="F55" s="630">
        <v>20</v>
      </c>
      <c r="G55" s="628">
        <v>444</v>
      </c>
      <c r="H55" s="631">
        <v>122</v>
      </c>
      <c r="I55" s="582"/>
      <c r="J55" s="582"/>
      <c r="K55" s="582"/>
    </row>
    <row r="56" spans="1:11" s="35" customFormat="1" ht="13.5" thickBot="1">
      <c r="A56" s="588" t="s">
        <v>12</v>
      </c>
      <c r="B56" s="589">
        <f>IF(ISERR(B55/B54*100),0,B55/B54*100)</f>
        <v>25</v>
      </c>
      <c r="C56" s="589">
        <f t="shared" ref="C56:H56" si="12">IF(ISERR(C55/C54*100),0,C55/C54*100)</f>
        <v>90.277777777777786</v>
      </c>
      <c r="D56" s="589">
        <f t="shared" si="12"/>
        <v>100</v>
      </c>
      <c r="E56" s="589">
        <f t="shared" si="12"/>
        <v>100</v>
      </c>
      <c r="F56" s="589">
        <f t="shared" si="12"/>
        <v>100</v>
      </c>
      <c r="G56" s="589">
        <f t="shared" si="12"/>
        <v>96.521739130434781</v>
      </c>
      <c r="H56" s="589">
        <f t="shared" si="12"/>
        <v>100</v>
      </c>
      <c r="I56" s="582"/>
      <c r="J56" s="582"/>
      <c r="K56" s="582"/>
    </row>
    <row r="57" spans="1:11" s="35" customFormat="1" ht="13.5" thickBot="1">
      <c r="A57" s="583"/>
      <c r="B57" s="584"/>
      <c r="C57" s="584"/>
      <c r="D57" s="584"/>
      <c r="E57" s="584"/>
      <c r="F57" s="584"/>
      <c r="G57" s="584"/>
      <c r="H57" s="584"/>
      <c r="I57" s="582"/>
      <c r="J57" s="582"/>
      <c r="K57" s="582"/>
    </row>
    <row r="58" spans="1:11" s="35" customFormat="1" ht="13.5" thickBot="1">
      <c r="A58" s="590" t="s">
        <v>48</v>
      </c>
      <c r="B58" s="633">
        <v>14</v>
      </c>
      <c r="C58" s="633">
        <v>46</v>
      </c>
      <c r="D58" s="633">
        <v>25</v>
      </c>
      <c r="E58" s="633">
        <v>174</v>
      </c>
      <c r="F58" s="633">
        <v>12</v>
      </c>
      <c r="G58" s="632">
        <v>271</v>
      </c>
      <c r="H58" s="633">
        <v>72</v>
      </c>
      <c r="I58" s="582"/>
      <c r="J58" s="582"/>
      <c r="K58" s="582"/>
    </row>
    <row r="59" spans="1:11" s="35" customFormat="1" ht="13.5" thickBot="1">
      <c r="A59" s="587" t="s">
        <v>11</v>
      </c>
      <c r="B59" s="634">
        <v>0</v>
      </c>
      <c r="C59" s="634">
        <v>33</v>
      </c>
      <c r="D59" s="634">
        <v>25</v>
      </c>
      <c r="E59" s="634">
        <v>174</v>
      </c>
      <c r="F59" s="634">
        <v>12</v>
      </c>
      <c r="G59" s="632">
        <v>244</v>
      </c>
      <c r="H59" s="635">
        <v>72</v>
      </c>
      <c r="I59" s="582"/>
      <c r="J59" s="582"/>
      <c r="K59" s="582"/>
    </row>
    <row r="60" spans="1:11" s="35" customFormat="1" ht="13.5" thickBot="1">
      <c r="A60" s="588" t="s">
        <v>12</v>
      </c>
      <c r="B60" s="589">
        <f>IF(ISERR(B59/B58*100),0,B59/B58*100)</f>
        <v>0</v>
      </c>
      <c r="C60" s="589">
        <f t="shared" ref="C60:H60" si="13">IF(ISERR(C59/C58*100),0,C59/C58*100)</f>
        <v>71.739130434782609</v>
      </c>
      <c r="D60" s="589">
        <f t="shared" si="13"/>
        <v>100</v>
      </c>
      <c r="E60" s="589">
        <f t="shared" si="13"/>
        <v>100</v>
      </c>
      <c r="F60" s="589">
        <f t="shared" si="13"/>
        <v>100</v>
      </c>
      <c r="G60" s="589">
        <f t="shared" si="13"/>
        <v>90.036900369003689</v>
      </c>
      <c r="H60" s="589">
        <f t="shared" si="13"/>
        <v>100</v>
      </c>
      <c r="I60" s="582"/>
      <c r="J60" s="582"/>
      <c r="K60" s="582"/>
    </row>
    <row r="61" spans="1:11" s="35" customFormat="1" ht="13.5" thickBot="1">
      <c r="A61" s="583"/>
      <c r="B61" s="584"/>
      <c r="C61" s="584"/>
      <c r="D61" s="584"/>
      <c r="E61" s="584"/>
      <c r="F61" s="584"/>
      <c r="G61" s="584"/>
      <c r="H61" s="584"/>
      <c r="I61" s="582"/>
      <c r="J61" s="582"/>
      <c r="K61" s="582"/>
    </row>
    <row r="62" spans="1:11" s="35" customFormat="1" ht="13.5" thickBot="1">
      <c r="A62" s="590" t="s">
        <v>57</v>
      </c>
      <c r="B62" s="637">
        <v>12</v>
      </c>
      <c r="C62" s="637">
        <v>44</v>
      </c>
      <c r="D62" s="637">
        <v>24</v>
      </c>
      <c r="E62" s="637">
        <v>204</v>
      </c>
      <c r="F62" s="637">
        <v>9</v>
      </c>
      <c r="G62" s="636">
        <v>293</v>
      </c>
      <c r="H62" s="637">
        <v>71</v>
      </c>
      <c r="I62" s="582"/>
      <c r="J62" s="582"/>
      <c r="K62" s="582"/>
    </row>
    <row r="63" spans="1:11" s="35" customFormat="1" ht="13.5" thickBot="1">
      <c r="A63" s="587" t="s">
        <v>11</v>
      </c>
      <c r="B63" s="116"/>
      <c r="C63" s="116"/>
      <c r="D63" s="116"/>
      <c r="E63" s="116"/>
      <c r="F63" s="116"/>
      <c r="G63" s="636">
        <v>0</v>
      </c>
      <c r="H63" s="116"/>
      <c r="I63" s="582"/>
      <c r="J63" s="582"/>
      <c r="K63" s="582"/>
    </row>
    <row r="64" spans="1:11" s="35" customFormat="1" ht="13.5" thickBot="1">
      <c r="A64" s="588" t="s">
        <v>12</v>
      </c>
      <c r="B64" s="589">
        <f>IF(ISERR(B63/B62*100),0,B63/B62*100)</f>
        <v>0</v>
      </c>
      <c r="C64" s="589">
        <f t="shared" ref="C64:H64" si="14">IF(ISERR(C63/C62*100),0,C63/C62*100)</f>
        <v>0</v>
      </c>
      <c r="D64" s="589">
        <f t="shared" si="14"/>
        <v>0</v>
      </c>
      <c r="E64" s="589">
        <f t="shared" si="14"/>
        <v>0</v>
      </c>
      <c r="F64" s="589">
        <f t="shared" si="14"/>
        <v>0</v>
      </c>
      <c r="G64" s="589">
        <f t="shared" si="14"/>
        <v>0</v>
      </c>
      <c r="H64" s="589">
        <f t="shared" si="14"/>
        <v>0</v>
      </c>
      <c r="I64" s="582"/>
      <c r="J64" s="582"/>
      <c r="K64" s="582"/>
    </row>
    <row r="65" spans="1:11" s="35" customFormat="1" ht="13.5" thickBot="1">
      <c r="A65" s="583"/>
      <c r="B65" s="584"/>
      <c r="C65" s="584"/>
      <c r="D65" s="584"/>
      <c r="E65" s="584"/>
      <c r="F65" s="584"/>
      <c r="G65" s="584"/>
      <c r="H65" s="584"/>
      <c r="I65" s="582"/>
      <c r="J65" s="582"/>
      <c r="K65" s="582"/>
    </row>
    <row r="66" spans="1:11" s="35" customFormat="1" ht="13.5" thickBot="1">
      <c r="A66" s="590" t="s">
        <v>105</v>
      </c>
      <c r="B66" s="639">
        <v>87</v>
      </c>
      <c r="C66" s="639">
        <v>383</v>
      </c>
      <c r="D66" s="639">
        <v>188</v>
      </c>
      <c r="E66" s="639">
        <v>1646</v>
      </c>
      <c r="F66" s="639">
        <v>82</v>
      </c>
      <c r="G66" s="638">
        <v>2386</v>
      </c>
      <c r="H66" s="639">
        <v>657</v>
      </c>
      <c r="I66" s="582"/>
      <c r="J66" s="582"/>
      <c r="K66" s="582"/>
    </row>
    <row r="67" spans="1:11" s="35" customFormat="1" ht="13.5" thickBot="1">
      <c r="A67" s="587" t="s">
        <v>11</v>
      </c>
      <c r="B67" s="668">
        <v>55</v>
      </c>
      <c r="C67" s="668">
        <v>319</v>
      </c>
      <c r="D67" s="668">
        <v>141</v>
      </c>
      <c r="E67" s="668">
        <v>1241</v>
      </c>
      <c r="F67" s="668">
        <v>50</v>
      </c>
      <c r="G67" s="638">
        <v>1806</v>
      </c>
      <c r="H67" s="669">
        <v>473</v>
      </c>
      <c r="I67" s="582"/>
      <c r="J67" s="582"/>
      <c r="K67" s="582"/>
    </row>
    <row r="68" spans="1:11" s="35" customFormat="1" ht="13.5" thickBot="1">
      <c r="A68" s="588" t="s">
        <v>12</v>
      </c>
      <c r="B68" s="589">
        <f>IF(ISERR(B67/B66*100),0,B67/B66*100)</f>
        <v>63.218390804597703</v>
      </c>
      <c r="C68" s="589">
        <f t="shared" ref="C68:H68" si="15">IF(ISERR(C67/C66*100),0,C67/C66*100)</f>
        <v>83.289817232375981</v>
      </c>
      <c r="D68" s="589">
        <f t="shared" si="15"/>
        <v>75</v>
      </c>
      <c r="E68" s="589">
        <f t="shared" si="15"/>
        <v>75.394896719319561</v>
      </c>
      <c r="F68" s="589">
        <f t="shared" si="15"/>
        <v>60.975609756097562</v>
      </c>
      <c r="G68" s="589">
        <f t="shared" si="15"/>
        <v>75.69153394803017</v>
      </c>
      <c r="H68" s="589">
        <f t="shared" si="15"/>
        <v>71.993911719939121</v>
      </c>
      <c r="I68" s="582"/>
      <c r="J68" s="582"/>
      <c r="K68" s="582"/>
    </row>
    <row r="69" spans="1:11" s="35" customFormat="1" ht="13.5" thickBot="1">
      <c r="A69" s="583"/>
      <c r="B69" s="584"/>
      <c r="C69" s="584"/>
      <c r="D69" s="584"/>
      <c r="E69" s="584"/>
      <c r="F69" s="584"/>
      <c r="G69" s="584"/>
      <c r="H69" s="584"/>
      <c r="I69" s="582"/>
      <c r="J69" s="582"/>
      <c r="K69" s="582"/>
    </row>
    <row r="70" spans="1:11" s="35" customFormat="1" ht="13.5" thickBot="1">
      <c r="A70" s="590" t="s">
        <v>107</v>
      </c>
      <c r="B70" s="641">
        <v>13</v>
      </c>
      <c r="C70" s="641">
        <v>49</v>
      </c>
      <c r="D70" s="641">
        <v>24</v>
      </c>
      <c r="E70" s="641">
        <v>212</v>
      </c>
      <c r="F70" s="641">
        <v>7</v>
      </c>
      <c r="G70" s="640">
        <v>305</v>
      </c>
      <c r="H70" s="641">
        <v>71</v>
      </c>
      <c r="I70" s="582"/>
      <c r="J70" s="582"/>
      <c r="K70" s="582"/>
    </row>
    <row r="71" spans="1:11" s="35" customFormat="1" ht="13.5" thickBot="1">
      <c r="A71" s="587" t="s">
        <v>11</v>
      </c>
      <c r="B71" s="642">
        <v>0</v>
      </c>
      <c r="C71" s="642">
        <v>30</v>
      </c>
      <c r="D71" s="642">
        <v>18</v>
      </c>
      <c r="E71" s="642">
        <v>111</v>
      </c>
      <c r="F71" s="642">
        <v>7</v>
      </c>
      <c r="G71" s="640">
        <v>166</v>
      </c>
      <c r="H71" s="643">
        <v>71</v>
      </c>
      <c r="I71" s="582"/>
      <c r="J71" s="582"/>
      <c r="K71" s="582"/>
    </row>
    <row r="72" spans="1:11" s="35" customFormat="1" ht="13.5" thickBot="1">
      <c r="A72" s="588" t="s">
        <v>12</v>
      </c>
      <c r="B72" s="589">
        <f>IF(ISERR(B71/B70*100),0,B71/B70*100)</f>
        <v>0</v>
      </c>
      <c r="C72" s="589">
        <f t="shared" ref="C72:H72" si="16">IF(ISERR(C71/C70*100),0,C71/C70*100)</f>
        <v>61.224489795918366</v>
      </c>
      <c r="D72" s="589">
        <f t="shared" si="16"/>
        <v>75</v>
      </c>
      <c r="E72" s="589">
        <f t="shared" si="16"/>
        <v>52.358490566037744</v>
      </c>
      <c r="F72" s="589">
        <f t="shared" si="16"/>
        <v>100</v>
      </c>
      <c r="G72" s="589">
        <f t="shared" si="16"/>
        <v>54.42622950819672</v>
      </c>
      <c r="H72" s="589">
        <f t="shared" si="16"/>
        <v>100</v>
      </c>
      <c r="I72" s="582"/>
      <c r="J72" s="582"/>
      <c r="K72" s="582"/>
    </row>
    <row r="73" spans="1:11" s="35" customFormat="1" ht="13.5" thickBot="1">
      <c r="A73" s="583"/>
      <c r="B73" s="584"/>
      <c r="C73" s="584"/>
      <c r="D73" s="584"/>
      <c r="E73" s="584"/>
      <c r="F73" s="584"/>
      <c r="G73" s="584"/>
      <c r="H73" s="584"/>
      <c r="I73" s="582"/>
      <c r="J73" s="582"/>
      <c r="K73" s="582"/>
    </row>
    <row r="74" spans="1:11" s="35" customFormat="1" ht="13.5" thickBot="1">
      <c r="A74" s="590" t="s">
        <v>183</v>
      </c>
      <c r="B74" s="645">
        <v>33</v>
      </c>
      <c r="C74" s="645">
        <v>75</v>
      </c>
      <c r="D74" s="645">
        <v>27</v>
      </c>
      <c r="E74" s="645">
        <v>359</v>
      </c>
      <c r="F74" s="645">
        <v>16</v>
      </c>
      <c r="G74" s="644">
        <v>510</v>
      </c>
      <c r="H74" s="645">
        <v>128</v>
      </c>
      <c r="I74" s="582"/>
      <c r="J74" s="582"/>
      <c r="K74" s="582"/>
    </row>
    <row r="75" spans="1:11" s="35" customFormat="1" ht="13.5" thickBot="1">
      <c r="A75" s="587" t="s">
        <v>11</v>
      </c>
      <c r="B75" s="646">
        <v>0</v>
      </c>
      <c r="C75" s="646">
        <v>55</v>
      </c>
      <c r="D75" s="646">
        <v>27</v>
      </c>
      <c r="E75" s="646">
        <v>359</v>
      </c>
      <c r="F75" s="646">
        <v>16</v>
      </c>
      <c r="G75" s="644">
        <v>457</v>
      </c>
      <c r="H75" s="647">
        <v>128</v>
      </c>
      <c r="I75" s="582"/>
      <c r="J75" s="582"/>
      <c r="K75" s="582"/>
    </row>
    <row r="76" spans="1:11" s="35" customFormat="1" ht="13.5" thickBot="1">
      <c r="A76" s="588" t="s">
        <v>12</v>
      </c>
      <c r="B76" s="589">
        <f>IF(ISERR(B75/B74*100),0,B75/B74*100)</f>
        <v>0</v>
      </c>
      <c r="C76" s="589">
        <f t="shared" ref="C76:H76" si="17">IF(ISERR(C75/C74*100),0,C75/C74*100)</f>
        <v>73.333333333333329</v>
      </c>
      <c r="D76" s="589">
        <f t="shared" si="17"/>
        <v>100</v>
      </c>
      <c r="E76" s="589">
        <f t="shared" si="17"/>
        <v>100</v>
      </c>
      <c r="F76" s="589">
        <f t="shared" si="17"/>
        <v>100</v>
      </c>
      <c r="G76" s="589">
        <f t="shared" si="17"/>
        <v>89.607843137254903</v>
      </c>
      <c r="H76" s="589">
        <f t="shared" si="17"/>
        <v>100</v>
      </c>
      <c r="I76" s="582"/>
      <c r="J76" s="582"/>
      <c r="K76" s="582"/>
    </row>
    <row r="77" spans="1:11" s="35" customFormat="1" ht="13.5" thickBot="1">
      <c r="A77" s="583"/>
      <c r="B77" s="584"/>
      <c r="C77" s="584"/>
      <c r="D77" s="584"/>
      <c r="E77" s="584"/>
      <c r="F77" s="584"/>
      <c r="G77" s="584"/>
      <c r="H77" s="584"/>
      <c r="I77" s="582"/>
      <c r="J77" s="582"/>
      <c r="K77" s="582"/>
    </row>
    <row r="78" spans="1:11" s="35" customFormat="1" ht="13.5" thickBot="1">
      <c r="A78" s="590" t="s">
        <v>255</v>
      </c>
      <c r="B78" s="649">
        <v>15</v>
      </c>
      <c r="C78" s="649">
        <v>89</v>
      </c>
      <c r="D78" s="649">
        <v>31</v>
      </c>
      <c r="E78" s="649">
        <v>332</v>
      </c>
      <c r="F78" s="649">
        <v>21</v>
      </c>
      <c r="G78" s="648">
        <v>488</v>
      </c>
      <c r="H78" s="649">
        <v>126</v>
      </c>
      <c r="I78" s="582"/>
      <c r="J78" s="582"/>
      <c r="K78" s="582"/>
    </row>
    <row r="79" spans="1:11" s="35" customFormat="1" ht="13.5" thickBot="1">
      <c r="A79" s="587" t="s">
        <v>11</v>
      </c>
      <c r="B79" s="668">
        <v>6</v>
      </c>
      <c r="C79" s="668">
        <v>67</v>
      </c>
      <c r="D79" s="668">
        <v>28</v>
      </c>
      <c r="E79" s="668">
        <v>307</v>
      </c>
      <c r="F79" s="668">
        <v>21</v>
      </c>
      <c r="G79" s="648">
        <v>429</v>
      </c>
      <c r="H79" s="669">
        <v>122</v>
      </c>
      <c r="I79" s="582"/>
      <c r="J79" s="582"/>
      <c r="K79" s="582"/>
    </row>
    <row r="80" spans="1:11" s="35" customFormat="1" ht="13.5" thickBot="1">
      <c r="A80" s="588" t="s">
        <v>12</v>
      </c>
      <c r="B80" s="589">
        <f>IF(ISERR(B79/B78*100),0,B79/B78*100)</f>
        <v>40</v>
      </c>
      <c r="C80" s="589">
        <f t="shared" ref="C80:H80" si="18">IF(ISERR(C79/C78*100),0,C79/C78*100)</f>
        <v>75.280898876404493</v>
      </c>
      <c r="D80" s="589">
        <f t="shared" si="18"/>
        <v>90.322580645161281</v>
      </c>
      <c r="E80" s="589">
        <f t="shared" si="18"/>
        <v>92.46987951807229</v>
      </c>
      <c r="F80" s="589">
        <f t="shared" si="18"/>
        <v>100</v>
      </c>
      <c r="G80" s="589">
        <f t="shared" si="18"/>
        <v>87.909836065573771</v>
      </c>
      <c r="H80" s="589">
        <f t="shared" si="18"/>
        <v>96.825396825396822</v>
      </c>
      <c r="I80" s="582"/>
      <c r="J80" s="582"/>
      <c r="K80" s="582"/>
    </row>
    <row r="81" spans="1:11" s="35" customFormat="1" ht="13.5" thickBot="1">
      <c r="A81" s="583"/>
      <c r="B81" s="584"/>
      <c r="C81" s="584"/>
      <c r="D81" s="584"/>
      <c r="E81" s="584"/>
      <c r="F81" s="584"/>
      <c r="G81" s="584"/>
      <c r="H81" s="584"/>
      <c r="I81" s="582"/>
      <c r="J81" s="582"/>
      <c r="K81" s="582"/>
    </row>
    <row r="82" spans="1:11" s="35" customFormat="1" ht="13.5" thickBot="1">
      <c r="A82" s="590" t="s">
        <v>283</v>
      </c>
      <c r="B82" s="651">
        <v>40</v>
      </c>
      <c r="C82" s="651">
        <v>126</v>
      </c>
      <c r="D82" s="651">
        <v>76</v>
      </c>
      <c r="E82" s="651">
        <v>551</v>
      </c>
      <c r="F82" s="651">
        <v>42</v>
      </c>
      <c r="G82" s="650">
        <v>835</v>
      </c>
      <c r="H82" s="651">
        <v>224</v>
      </c>
      <c r="I82" s="582"/>
      <c r="J82" s="582"/>
      <c r="K82" s="582"/>
    </row>
    <row r="83" spans="1:11" s="35" customFormat="1" ht="13.5" thickBot="1">
      <c r="A83" s="587" t="s">
        <v>11</v>
      </c>
      <c r="B83" s="652">
        <v>36</v>
      </c>
      <c r="C83" s="652">
        <v>121</v>
      </c>
      <c r="D83" s="652">
        <v>76</v>
      </c>
      <c r="E83" s="652">
        <v>522</v>
      </c>
      <c r="F83" s="652">
        <v>42</v>
      </c>
      <c r="G83" s="650">
        <v>797</v>
      </c>
      <c r="H83" s="653">
        <v>224</v>
      </c>
      <c r="I83" s="582"/>
      <c r="J83" s="582"/>
      <c r="K83" s="582"/>
    </row>
    <row r="84" spans="1:11" s="35" customFormat="1" ht="13.5" thickBot="1">
      <c r="A84" s="588" t="s">
        <v>12</v>
      </c>
      <c r="B84" s="589">
        <f>IF(ISERR(B83/B82*100),0,B83/B82*100)</f>
        <v>90</v>
      </c>
      <c r="C84" s="589">
        <f t="shared" ref="C84:H84" si="19">IF(ISERR(C83/C82*100),0,C83/C82*100)</f>
        <v>96.031746031746039</v>
      </c>
      <c r="D84" s="589">
        <f t="shared" si="19"/>
        <v>100</v>
      </c>
      <c r="E84" s="589">
        <f t="shared" si="19"/>
        <v>94.73684210526315</v>
      </c>
      <c r="F84" s="589">
        <f t="shared" si="19"/>
        <v>100</v>
      </c>
      <c r="G84" s="589">
        <f t="shared" si="19"/>
        <v>95.449101796407192</v>
      </c>
      <c r="H84" s="589">
        <f t="shared" si="19"/>
        <v>100</v>
      </c>
      <c r="I84" s="582"/>
      <c r="J84" s="582"/>
      <c r="K84" s="582"/>
    </row>
    <row r="85" spans="1:11" s="35" customFormat="1" ht="13.5" thickBot="1">
      <c r="A85" s="583"/>
      <c r="B85" s="584"/>
      <c r="C85" s="584"/>
      <c r="D85" s="584"/>
      <c r="E85" s="584"/>
      <c r="F85" s="584"/>
      <c r="G85" s="584"/>
      <c r="H85" s="584"/>
      <c r="I85" s="582"/>
      <c r="J85" s="582"/>
      <c r="K85" s="582"/>
    </row>
    <row r="86" spans="1:11" s="35" customFormat="1" ht="13.5" thickBot="1">
      <c r="A86" s="590" t="s">
        <v>307</v>
      </c>
      <c r="B86" s="655">
        <v>44</v>
      </c>
      <c r="C86" s="655">
        <v>136</v>
      </c>
      <c r="D86" s="655">
        <v>44</v>
      </c>
      <c r="E86" s="655">
        <v>516</v>
      </c>
      <c r="F86" s="655">
        <v>30</v>
      </c>
      <c r="G86" s="654">
        <v>770</v>
      </c>
      <c r="H86" s="655">
        <v>185</v>
      </c>
      <c r="I86" s="582"/>
      <c r="J86" s="582"/>
      <c r="K86" s="582"/>
    </row>
    <row r="87" spans="1:11" s="35" customFormat="1" ht="13.5" thickBot="1">
      <c r="A87" s="587" t="s">
        <v>11</v>
      </c>
      <c r="B87" s="656">
        <v>21</v>
      </c>
      <c r="C87" s="656">
        <v>36</v>
      </c>
      <c r="D87" s="656">
        <v>42</v>
      </c>
      <c r="E87" s="656">
        <v>516</v>
      </c>
      <c r="F87" s="656">
        <v>30</v>
      </c>
      <c r="G87" s="654">
        <v>645</v>
      </c>
      <c r="H87" s="657">
        <v>185</v>
      </c>
      <c r="I87" s="582"/>
      <c r="J87" s="582"/>
      <c r="K87" s="582"/>
    </row>
    <row r="88" spans="1:11" s="35" customFormat="1" ht="13.5" thickBot="1">
      <c r="A88" s="588" t="s">
        <v>12</v>
      </c>
      <c r="B88" s="589">
        <f>IF(ISERR(B87/B86*100),0,B87/B86*100)</f>
        <v>47.727272727272727</v>
      </c>
      <c r="C88" s="589">
        <f t="shared" ref="C88:H88" si="20">IF(ISERR(C87/C86*100),0,C87/C86*100)</f>
        <v>26.47058823529412</v>
      </c>
      <c r="D88" s="589">
        <f t="shared" si="20"/>
        <v>95.454545454545453</v>
      </c>
      <c r="E88" s="589">
        <f t="shared" si="20"/>
        <v>100</v>
      </c>
      <c r="F88" s="589">
        <f t="shared" si="20"/>
        <v>100</v>
      </c>
      <c r="G88" s="589">
        <f t="shared" si="20"/>
        <v>83.766233766233768</v>
      </c>
      <c r="H88" s="589">
        <f t="shared" si="20"/>
        <v>100</v>
      </c>
      <c r="I88" s="582"/>
      <c r="J88" s="582"/>
      <c r="K88" s="582"/>
    </row>
    <row r="89" spans="1:11" s="35" customFormat="1" ht="13.5" thickBot="1">
      <c r="A89" s="583"/>
      <c r="B89" s="584"/>
      <c r="C89" s="584"/>
      <c r="D89" s="584"/>
      <c r="E89" s="584"/>
      <c r="F89" s="584"/>
      <c r="G89" s="584"/>
      <c r="H89" s="584"/>
      <c r="I89" s="582"/>
      <c r="J89" s="582"/>
      <c r="K89" s="582"/>
    </row>
    <row r="90" spans="1:11" s="35" customFormat="1" ht="13.5" thickBot="1">
      <c r="A90" s="590" t="s">
        <v>311</v>
      </c>
      <c r="B90" s="659">
        <v>14</v>
      </c>
      <c r="C90" s="659">
        <v>61</v>
      </c>
      <c r="D90" s="659">
        <v>40</v>
      </c>
      <c r="E90" s="659">
        <v>303</v>
      </c>
      <c r="F90" s="659">
        <v>16</v>
      </c>
      <c r="G90" s="658">
        <v>434</v>
      </c>
      <c r="H90" s="659">
        <v>119</v>
      </c>
      <c r="I90" s="582"/>
      <c r="J90" s="582"/>
      <c r="K90" s="582"/>
    </row>
    <row r="91" spans="1:11" s="35" customFormat="1" ht="13.5" thickBot="1">
      <c r="A91" s="587" t="s">
        <v>11</v>
      </c>
      <c r="B91" s="660">
        <v>4</v>
      </c>
      <c r="C91" s="660">
        <v>39</v>
      </c>
      <c r="D91" s="660">
        <v>40</v>
      </c>
      <c r="E91" s="660">
        <v>244</v>
      </c>
      <c r="F91" s="660">
        <v>16</v>
      </c>
      <c r="G91" s="658">
        <v>343</v>
      </c>
      <c r="H91" s="661">
        <v>119</v>
      </c>
      <c r="I91" s="582"/>
      <c r="J91" s="582"/>
      <c r="K91" s="582"/>
    </row>
    <row r="92" spans="1:11" s="35" customFormat="1" ht="13.5" thickBot="1">
      <c r="A92" s="588" t="s">
        <v>12</v>
      </c>
      <c r="B92" s="589">
        <f>IF(ISERR(B91/B90*100),0,B91/B90*100)</f>
        <v>28.571428571428569</v>
      </c>
      <c r="C92" s="589">
        <f t="shared" ref="C92:H92" si="21">IF(ISERR(C91/C90*100),0,C91/C90*100)</f>
        <v>63.934426229508205</v>
      </c>
      <c r="D92" s="589">
        <f t="shared" si="21"/>
        <v>100</v>
      </c>
      <c r="E92" s="589">
        <f t="shared" si="21"/>
        <v>80.528052805280524</v>
      </c>
      <c r="F92" s="589">
        <f t="shared" si="21"/>
        <v>100</v>
      </c>
      <c r="G92" s="589">
        <f t="shared" si="21"/>
        <v>79.032258064516128</v>
      </c>
      <c r="H92" s="589">
        <f t="shared" si="21"/>
        <v>100</v>
      </c>
      <c r="I92" s="582"/>
      <c r="J92" s="582"/>
      <c r="K92" s="582"/>
    </row>
    <row r="93" spans="1:11" s="35" customFormat="1" ht="13.5" thickBot="1">
      <c r="A93" s="583"/>
      <c r="B93" s="584"/>
      <c r="C93" s="584"/>
      <c r="D93" s="584"/>
      <c r="E93" s="584"/>
      <c r="F93" s="584"/>
      <c r="G93" s="584"/>
      <c r="H93" s="584"/>
      <c r="I93" s="582"/>
      <c r="J93" s="582"/>
      <c r="K93" s="582"/>
    </row>
    <row r="94" spans="1:11" s="35" customFormat="1" ht="13.5" thickBot="1">
      <c r="A94" s="590" t="s">
        <v>383</v>
      </c>
      <c r="B94" s="663">
        <v>87</v>
      </c>
      <c r="C94" s="663">
        <v>385</v>
      </c>
      <c r="D94" s="663">
        <v>159</v>
      </c>
      <c r="E94" s="663">
        <v>1378</v>
      </c>
      <c r="F94" s="663">
        <v>62</v>
      </c>
      <c r="G94" s="662">
        <v>2071</v>
      </c>
      <c r="H94" s="663">
        <v>544</v>
      </c>
      <c r="I94" s="582"/>
      <c r="J94" s="582"/>
      <c r="K94" s="582"/>
    </row>
    <row r="95" spans="1:11" s="35" customFormat="1" ht="13.5" thickBot="1">
      <c r="A95" s="587" t="s">
        <v>11</v>
      </c>
      <c r="B95" s="664">
        <v>6</v>
      </c>
      <c r="C95" s="664">
        <v>165</v>
      </c>
      <c r="D95" s="664">
        <v>135</v>
      </c>
      <c r="E95" s="664">
        <v>1174</v>
      </c>
      <c r="F95" s="664">
        <v>60</v>
      </c>
      <c r="G95" s="662">
        <v>1540</v>
      </c>
      <c r="H95" s="665">
        <v>466</v>
      </c>
      <c r="I95" s="582"/>
      <c r="J95" s="582"/>
      <c r="K95" s="582"/>
    </row>
    <row r="96" spans="1:11" s="35" customFormat="1" ht="13.5" thickBot="1">
      <c r="A96" s="588" t="s">
        <v>12</v>
      </c>
      <c r="B96" s="589">
        <f>IF(ISERR(B95/B94*100),0,B95/B94*100)</f>
        <v>6.8965517241379306</v>
      </c>
      <c r="C96" s="589">
        <f t="shared" ref="C96:H96" si="22">IF(ISERR(C95/C94*100),0,C95/C94*100)</f>
        <v>42.857142857142854</v>
      </c>
      <c r="D96" s="589">
        <f t="shared" si="22"/>
        <v>84.905660377358487</v>
      </c>
      <c r="E96" s="589">
        <f t="shared" si="22"/>
        <v>85.19593613933236</v>
      </c>
      <c r="F96" s="589">
        <f t="shared" si="22"/>
        <v>96.774193548387103</v>
      </c>
      <c r="G96" s="589">
        <f t="shared" si="22"/>
        <v>74.360212457749881</v>
      </c>
      <c r="H96" s="589">
        <f t="shared" si="22"/>
        <v>85.661764705882348</v>
      </c>
      <c r="I96" s="582"/>
      <c r="J96" s="582"/>
      <c r="K96" s="582"/>
    </row>
    <row r="97" spans="1:11" s="35" customFormat="1" ht="13.5" thickBot="1">
      <c r="A97" s="583"/>
      <c r="B97" s="584"/>
      <c r="C97" s="584"/>
      <c r="D97" s="584"/>
      <c r="E97" s="584"/>
      <c r="F97" s="584"/>
      <c r="G97" s="584"/>
      <c r="H97" s="584"/>
      <c r="I97" s="582"/>
      <c r="J97" s="582"/>
      <c r="K97" s="582"/>
    </row>
    <row r="98" spans="1:11" s="35" customFormat="1" ht="13.5" thickBot="1">
      <c r="A98" s="590" t="s">
        <v>418</v>
      </c>
      <c r="B98" s="667">
        <v>36</v>
      </c>
      <c r="C98" s="667">
        <v>130</v>
      </c>
      <c r="D98" s="667">
        <v>50</v>
      </c>
      <c r="E98" s="667">
        <v>470</v>
      </c>
      <c r="F98" s="667">
        <v>18</v>
      </c>
      <c r="G98" s="666">
        <v>704</v>
      </c>
      <c r="H98" s="667">
        <v>186</v>
      </c>
      <c r="I98" s="582"/>
      <c r="J98" s="582"/>
      <c r="K98" s="582"/>
    </row>
    <row r="99" spans="1:11" s="35" customFormat="1" ht="13.5" thickBot="1">
      <c r="A99" s="587" t="s">
        <v>11</v>
      </c>
      <c r="B99" s="668">
        <v>34</v>
      </c>
      <c r="C99" s="668">
        <v>44</v>
      </c>
      <c r="D99" s="668">
        <v>50</v>
      </c>
      <c r="E99" s="668">
        <v>470</v>
      </c>
      <c r="F99" s="668">
        <v>18</v>
      </c>
      <c r="G99" s="666">
        <v>616</v>
      </c>
      <c r="H99" s="669">
        <v>186</v>
      </c>
      <c r="I99" s="582"/>
      <c r="J99" s="582"/>
      <c r="K99" s="582"/>
    </row>
    <row r="100" spans="1:11" s="35" customFormat="1" ht="13.5" thickBot="1">
      <c r="A100" s="588" t="s">
        <v>12</v>
      </c>
      <c r="B100" s="589">
        <f>IF(ISERR(B99/B98*100),0,B99/B98*100)</f>
        <v>94.444444444444443</v>
      </c>
      <c r="C100" s="589">
        <f t="shared" ref="C100:H100" si="23">IF(ISERR(C99/C98*100),0,C99/C98*100)</f>
        <v>33.846153846153847</v>
      </c>
      <c r="D100" s="589">
        <f t="shared" si="23"/>
        <v>100</v>
      </c>
      <c r="E100" s="589">
        <f t="shared" si="23"/>
        <v>100</v>
      </c>
      <c r="F100" s="589">
        <f t="shared" si="23"/>
        <v>100</v>
      </c>
      <c r="G100" s="589">
        <f t="shared" si="23"/>
        <v>87.5</v>
      </c>
      <c r="H100" s="589">
        <f t="shared" si="23"/>
        <v>100</v>
      </c>
      <c r="I100" s="582"/>
      <c r="J100" s="582"/>
      <c r="K100" s="582"/>
    </row>
    <row r="101" spans="1:11" s="35" customFormat="1" ht="13.5" thickBot="1">
      <c r="A101" s="583"/>
      <c r="B101" s="584"/>
      <c r="C101" s="584"/>
      <c r="D101" s="584"/>
      <c r="E101" s="584"/>
      <c r="F101" s="584"/>
      <c r="G101" s="584"/>
      <c r="H101" s="584"/>
      <c r="I101" s="582"/>
      <c r="J101" s="582"/>
      <c r="K101" s="582"/>
    </row>
    <row r="102" spans="1:11" s="35" customFormat="1" ht="13.5" thickBot="1">
      <c r="A102" s="590"/>
      <c r="B102" s="591"/>
      <c r="C102" s="591"/>
      <c r="D102" s="591"/>
      <c r="E102" s="591"/>
      <c r="F102" s="591"/>
      <c r="G102" s="586">
        <f>SUM(B102:F102)</f>
        <v>0</v>
      </c>
      <c r="H102" s="591"/>
      <c r="I102" s="582"/>
      <c r="J102" s="582"/>
      <c r="K102" s="582"/>
    </row>
    <row r="103" spans="1:11" s="35" customFormat="1" ht="13.5" thickBot="1">
      <c r="A103" s="587" t="s">
        <v>11</v>
      </c>
      <c r="B103" s="592"/>
      <c r="C103" s="592"/>
      <c r="D103" s="592"/>
      <c r="E103" s="592"/>
      <c r="F103" s="592"/>
      <c r="G103" s="586">
        <f>SUM(B103:F103)</f>
        <v>0</v>
      </c>
      <c r="H103" s="593"/>
      <c r="I103" s="582"/>
      <c r="J103" s="582"/>
      <c r="K103" s="582"/>
    </row>
    <row r="104" spans="1:11" s="35" customFormat="1" ht="13.5" thickBot="1">
      <c r="A104" s="588" t="s">
        <v>12</v>
      </c>
      <c r="B104" s="589">
        <f>IF(ISERR(B103/B102*100),0,B103/B102*100)</f>
        <v>0</v>
      </c>
      <c r="C104" s="589">
        <f t="shared" ref="C104:H104" si="24">IF(ISERR(C103/C102*100),0,C103/C102*100)</f>
        <v>0</v>
      </c>
      <c r="D104" s="589">
        <f t="shared" si="24"/>
        <v>0</v>
      </c>
      <c r="E104" s="589">
        <f t="shared" si="24"/>
        <v>0</v>
      </c>
      <c r="F104" s="589">
        <f t="shared" si="24"/>
        <v>0</v>
      </c>
      <c r="G104" s="589">
        <f t="shared" si="24"/>
        <v>0</v>
      </c>
      <c r="H104" s="589">
        <f t="shared" si="24"/>
        <v>0</v>
      </c>
      <c r="I104" s="582"/>
      <c r="J104" s="582"/>
      <c r="K104" s="582"/>
    </row>
    <row r="105" spans="1:11" s="35" customFormat="1" ht="13.5" thickBot="1">
      <c r="A105" s="583"/>
      <c r="B105" s="584"/>
      <c r="C105" s="584"/>
      <c r="D105" s="584"/>
      <c r="E105" s="584"/>
      <c r="F105" s="584"/>
      <c r="G105" s="584"/>
      <c r="H105" s="584"/>
      <c r="I105" s="582"/>
      <c r="J105" s="582"/>
      <c r="K105" s="582"/>
    </row>
    <row r="106" spans="1:11">
      <c r="A106" s="25" t="s">
        <v>13</v>
      </c>
      <c r="B106" s="671" t="s">
        <v>453</v>
      </c>
      <c r="C106" s="26"/>
      <c r="D106" s="26"/>
      <c r="E106" s="26"/>
      <c r="F106" s="26"/>
      <c r="G106" s="26"/>
      <c r="H106" s="26"/>
      <c r="I106" s="27"/>
      <c r="J106" s="27"/>
      <c r="K106" s="27"/>
    </row>
    <row r="107" spans="1:11" ht="18" customHeight="1">
      <c r="A107" s="579" t="s">
        <v>14</v>
      </c>
      <c r="B107" s="577"/>
      <c r="C107" s="577"/>
      <c r="D107" s="577"/>
      <c r="E107" s="577"/>
      <c r="F107" s="577"/>
      <c r="G107" s="577"/>
      <c r="H107" s="577"/>
      <c r="I107" s="576"/>
      <c r="J107" s="576"/>
      <c r="K107" s="576"/>
    </row>
    <row r="108" spans="1:11" ht="12.75" customHeight="1">
      <c r="A108" s="676" t="s">
        <v>15</v>
      </c>
      <c r="B108" s="676"/>
      <c r="C108" s="676"/>
      <c r="D108" s="676"/>
      <c r="E108" s="676"/>
      <c r="F108" s="676"/>
      <c r="G108" s="676"/>
      <c r="H108" s="676"/>
      <c r="I108" s="676"/>
      <c r="J108" s="53"/>
      <c r="K108" s="53"/>
    </row>
    <row r="109" spans="1:11" ht="12.75" customHeight="1">
      <c r="A109" s="676" t="s">
        <v>16</v>
      </c>
      <c r="B109" s="676"/>
      <c r="C109" s="676"/>
      <c r="D109" s="676"/>
      <c r="E109" s="676"/>
      <c r="F109" s="676"/>
      <c r="G109" s="676"/>
      <c r="H109" s="676"/>
      <c r="I109" s="676"/>
      <c r="J109" s="53"/>
      <c r="K109" s="53"/>
    </row>
    <row r="110" spans="1:11">
      <c r="A110" s="676" t="s">
        <v>433</v>
      </c>
      <c r="B110" s="676"/>
      <c r="C110" s="676"/>
      <c r="D110" s="676"/>
      <c r="E110" s="676"/>
      <c r="F110" s="676"/>
      <c r="G110" s="676"/>
      <c r="H110" s="676"/>
      <c r="I110" s="676"/>
      <c r="J110" s="676"/>
      <c r="K110" s="676"/>
    </row>
    <row r="111" spans="1:11" ht="12.75" customHeight="1">
      <c r="A111" s="676" t="s">
        <v>459</v>
      </c>
      <c r="B111" s="676"/>
      <c r="C111" s="676"/>
      <c r="D111" s="676"/>
      <c r="E111" s="676"/>
      <c r="F111" s="676"/>
      <c r="G111" s="676"/>
      <c r="H111" s="676"/>
      <c r="I111" s="676"/>
      <c r="J111" s="676"/>
      <c r="K111" s="29"/>
    </row>
    <row r="112" spans="1:11">
      <c r="A112" s="693"/>
      <c r="B112" s="693"/>
      <c r="C112" s="693"/>
      <c r="D112" s="693"/>
      <c r="E112" s="693"/>
      <c r="F112" s="693"/>
      <c r="G112" s="693"/>
      <c r="H112" s="693"/>
      <c r="I112" s="693"/>
    </row>
    <row r="113" spans="1:9">
      <c r="A113" s="693"/>
      <c r="B113" s="693"/>
      <c r="C113" s="693"/>
      <c r="D113" s="693"/>
      <c r="E113" s="693"/>
      <c r="F113" s="693"/>
      <c r="G113" s="693"/>
      <c r="H113" s="693"/>
      <c r="I113" s="693"/>
    </row>
    <row r="114" spans="1:9">
      <c r="A114" s="693"/>
      <c r="B114" s="693"/>
      <c r="C114" s="693"/>
      <c r="D114" s="693"/>
      <c r="E114" s="693"/>
      <c r="F114" s="693"/>
      <c r="G114" s="693"/>
      <c r="H114" s="693"/>
      <c r="I114" s="693"/>
    </row>
    <row r="115" spans="1:9" ht="15.75">
      <c r="A115" s="31"/>
      <c r="B115" s="30"/>
      <c r="C115" s="30"/>
      <c r="D115" s="30"/>
      <c r="E115" s="30"/>
      <c r="F115" s="30"/>
      <c r="G115" s="30"/>
      <c r="H115" s="30"/>
      <c r="I115" s="30"/>
    </row>
    <row r="116" spans="1:9">
      <c r="A116" s="30"/>
      <c r="B116" s="30"/>
      <c r="C116" s="30"/>
      <c r="D116" s="30"/>
      <c r="E116" s="30"/>
      <c r="F116" s="30"/>
      <c r="G116" s="30"/>
      <c r="H116" s="30"/>
      <c r="I116" s="30"/>
    </row>
    <row r="117" spans="1:9">
      <c r="A117" s="30"/>
      <c r="B117" s="30"/>
      <c r="C117" s="30"/>
      <c r="D117" s="30"/>
      <c r="E117" s="30"/>
      <c r="F117" s="30"/>
      <c r="G117" s="30"/>
      <c r="H117" s="30"/>
      <c r="I117" s="30"/>
    </row>
  </sheetData>
  <mergeCells count="9">
    <mergeCell ref="A112:I112"/>
    <mergeCell ref="A113:I113"/>
    <mergeCell ref="A114:I114"/>
    <mergeCell ref="A9:H9"/>
    <mergeCell ref="B10:C10"/>
    <mergeCell ref="A108:I108"/>
    <mergeCell ref="A109:I109"/>
    <mergeCell ref="A110:K110"/>
    <mergeCell ref="A111:J111"/>
  </mergeCells>
  <dataValidations disablePrompts="1" count="1">
    <dataValidation operator="greaterThan" allowBlank="1" showInputMessage="1" showErrorMessage="1" sqref="B10:C10"/>
  </dataValidations>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LISTAS!$C$1:$C$367</xm:f>
          </x14:formula1>
          <xm:sqref>A18 A22 A26 A30 A34 A38 A42 A46 A50 A54 A58 A62 A66 A70 A74 A78 A82 A86 A90 A94 A98 A102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0CF944-8677-47E9-AB53-FD2583F65368}"/>
</file>

<file path=customXml/itemProps2.xml><?xml version="1.0" encoding="utf-8"?>
<ds:datastoreItem xmlns:ds="http://schemas.openxmlformats.org/officeDocument/2006/customXml" ds:itemID="{5CEE0ACB-AC39-4666-8512-CE4FD5E55023}"/>
</file>

<file path=customXml/itemProps3.xml><?xml version="1.0" encoding="utf-8"?>
<ds:datastoreItem xmlns:ds="http://schemas.openxmlformats.org/officeDocument/2006/customXml" ds:itemID="{7DCD89A7-BB7F-4D5F-93A3-A2097C4A5C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Esquema Completo,Polo Base 2014</vt:lpstr>
      <vt:lpstr>Esquema Completo,Polo Base 2015</vt:lpstr>
      <vt:lpstr>Esquema Completo,Polo Base 2016</vt:lpstr>
      <vt:lpstr>Esquema Completo,Polo Base 2017</vt:lpstr>
      <vt:lpstr>Esquema Completo,Polo Base 2018</vt:lpstr>
      <vt:lpstr>Esquema Completo,Polo Base 2019</vt:lpstr>
      <vt:lpstr>Esquema Completo Polo Base 2020</vt:lpstr>
      <vt:lpstr>Esquema Completo Polo Base 2021</vt:lpstr>
      <vt:lpstr>Esquema Completo Polo Base 2022</vt:lpstr>
      <vt:lpstr>LISTAS</vt:lpstr>
      <vt:lpstr>Plan1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Priscila Marques Siqueira</dc:creator>
  <cp:lastModifiedBy>Poliana Sousa Vieira</cp:lastModifiedBy>
  <cp:lastPrinted>2018-01-18T13:11:44Z</cp:lastPrinted>
  <dcterms:created xsi:type="dcterms:W3CDTF">2016-01-04T16:51:43Z</dcterms:created>
  <dcterms:modified xsi:type="dcterms:W3CDTF">2022-09-02T20:36:04Z</dcterms:modified>
</cp:coreProperties>
</file>